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955" windowHeight="12525" activeTab="1"/>
  </bookViews>
  <sheets>
    <sheet name="Záradék" sheetId="23" r:id="rId1"/>
    <sheet name="Összesítő" sheetId="22" r:id="rId2"/>
    <sheet name="Felvonulási létesítmények" sheetId="21" r:id="rId3"/>
    <sheet name="Zsaluzás és állványozás" sheetId="20" r:id="rId4"/>
    <sheet name="Irtás, föld- és sziklamunka" sheetId="19" r:id="rId5"/>
    <sheet name="Szivárgóépítés, alagcsövezés" sheetId="18" r:id="rId6"/>
    <sheet name="Helyszíni beton és vasbeton mun" sheetId="17" r:id="rId7"/>
    <sheet name="Falazás és egyéb kőműves munkák" sheetId="16" r:id="rId8"/>
    <sheet name="Ácsmunka" sheetId="15" r:id="rId9"/>
    <sheet name="Vakolás és rabicolás" sheetId="14" r:id="rId10"/>
    <sheet name="Tetőfedés" sheetId="13" r:id="rId11"/>
    <sheet name="Aljzatkészítés, hideg- és meleg" sheetId="12" r:id="rId12"/>
    <sheet name="Bádogozás" sheetId="11" r:id="rId13"/>
    <sheet name="Asztalosszerkezetek elhelyezése" sheetId="10" r:id="rId14"/>
    <sheet name="Lakatosszerkezetek elhelyezése" sheetId="9" r:id="rId15"/>
    <sheet name="Üvegezés" sheetId="8" r:id="rId16"/>
    <sheet name="Felületképzés (festés, mázolás," sheetId="7" r:id="rId17"/>
    <sheet name="Szigetelés" sheetId="6" r:id="rId18"/>
    <sheet name="Takarítási munkák" sheetId="3" r:id="rId19"/>
  </sheets>
  <calcPr calcId="125725"/>
</workbook>
</file>

<file path=xl/calcChain.xml><?xml version="1.0" encoding="utf-8"?>
<calcChain xmlns="http://schemas.openxmlformats.org/spreadsheetml/2006/main">
  <c r="E18" i="22"/>
  <c r="E14"/>
  <c r="D3"/>
  <c r="D4"/>
  <c r="D5"/>
  <c r="D6"/>
  <c r="D7"/>
  <c r="D8"/>
  <c r="D9"/>
  <c r="D10"/>
  <c r="D11"/>
  <c r="D12"/>
  <c r="D13"/>
  <c r="D14"/>
  <c r="D15"/>
  <c r="D16"/>
  <c r="D17"/>
  <c r="D18"/>
  <c r="D19"/>
  <c r="D2"/>
  <c r="C18"/>
  <c r="B18"/>
  <c r="I8" i="3"/>
  <c r="H8"/>
  <c r="I6"/>
  <c r="H6"/>
  <c r="I4"/>
  <c r="H4"/>
  <c r="I2"/>
  <c r="H2"/>
  <c r="C17" i="22"/>
  <c r="B17"/>
  <c r="I76" i="6"/>
  <c r="H76"/>
  <c r="I74"/>
  <c r="H74"/>
  <c r="I72"/>
  <c r="H72"/>
  <c r="I70"/>
  <c r="H70"/>
  <c r="I68"/>
  <c r="H68"/>
  <c r="I66"/>
  <c r="H66"/>
  <c r="I64"/>
  <c r="H64"/>
  <c r="I62"/>
  <c r="H62"/>
  <c r="I60"/>
  <c r="H60"/>
  <c r="I58"/>
  <c r="H58"/>
  <c r="I56"/>
  <c r="H56"/>
  <c r="I53"/>
  <c r="H53"/>
  <c r="I50"/>
  <c r="H50"/>
  <c r="I47"/>
  <c r="H47"/>
  <c r="I44"/>
  <c r="H44"/>
  <c r="I41"/>
  <c r="H41"/>
  <c r="I38"/>
  <c r="H38"/>
  <c r="I36"/>
  <c r="H36"/>
  <c r="I34"/>
  <c r="H34"/>
  <c r="I32"/>
  <c r="H32"/>
  <c r="I30"/>
  <c r="H30"/>
  <c r="I28"/>
  <c r="H28"/>
  <c r="I26"/>
  <c r="H26"/>
  <c r="I24"/>
  <c r="H24"/>
  <c r="I22"/>
  <c r="H22"/>
  <c r="I19"/>
  <c r="H19"/>
  <c r="I16"/>
  <c r="H16"/>
  <c r="I14"/>
  <c r="H14"/>
  <c r="I12"/>
  <c r="H12"/>
  <c r="I10"/>
  <c r="H10"/>
  <c r="I8"/>
  <c r="H8"/>
  <c r="I6"/>
  <c r="H6"/>
  <c r="I4"/>
  <c r="H4"/>
  <c r="I2"/>
  <c r="H2"/>
  <c r="C16" i="22"/>
  <c r="B16"/>
  <c r="I10" i="7"/>
  <c r="H10"/>
  <c r="I8"/>
  <c r="H8"/>
  <c r="I6"/>
  <c r="H6"/>
  <c r="I4"/>
  <c r="H4"/>
  <c r="I2"/>
  <c r="H2"/>
  <c r="C15" i="22"/>
  <c r="B15"/>
  <c r="I4" i="8"/>
  <c r="H4"/>
  <c r="I2"/>
  <c r="H2"/>
  <c r="C14" i="22"/>
  <c r="B14"/>
  <c r="I45" i="9"/>
  <c r="H45"/>
  <c r="I43"/>
  <c r="H43"/>
  <c r="I41"/>
  <c r="H41"/>
  <c r="I39"/>
  <c r="H39"/>
  <c r="I37"/>
  <c r="H37"/>
  <c r="I35"/>
  <c r="H35"/>
  <c r="I32"/>
  <c r="H32"/>
  <c r="I29"/>
  <c r="H29"/>
  <c r="I26"/>
  <c r="H26"/>
  <c r="I23"/>
  <c r="H23"/>
  <c r="I20"/>
  <c r="H20"/>
  <c r="I17"/>
  <c r="H17"/>
  <c r="I14"/>
  <c r="H14"/>
  <c r="I11"/>
  <c r="H11"/>
  <c r="I8"/>
  <c r="H8"/>
  <c r="I5"/>
  <c r="H5"/>
  <c r="I2"/>
  <c r="H2"/>
  <c r="C13" i="22"/>
  <c r="B13"/>
  <c r="I52" i="10"/>
  <c r="H52"/>
  <c r="I48"/>
  <c r="H48"/>
  <c r="I44"/>
  <c r="H44"/>
  <c r="I40"/>
  <c r="H40"/>
  <c r="I36"/>
  <c r="H36"/>
  <c r="I32"/>
  <c r="H32"/>
  <c r="I28"/>
  <c r="H28"/>
  <c r="I24"/>
  <c r="H24"/>
  <c r="I20"/>
  <c r="H20"/>
  <c r="I16"/>
  <c r="H16"/>
  <c r="I12"/>
  <c r="H12"/>
  <c r="I8"/>
  <c r="H8"/>
  <c r="I4"/>
  <c r="H4"/>
  <c r="I2"/>
  <c r="H2"/>
  <c r="C12" i="22"/>
  <c r="B12"/>
  <c r="I40" i="11"/>
  <c r="H40"/>
  <c r="I38"/>
  <c r="H38"/>
  <c r="I36"/>
  <c r="H36"/>
  <c r="I34"/>
  <c r="H34"/>
  <c r="I32"/>
  <c r="H32"/>
  <c r="I30"/>
  <c r="H30"/>
  <c r="I28"/>
  <c r="H28"/>
  <c r="I26"/>
  <c r="H26"/>
  <c r="I24"/>
  <c r="H24"/>
  <c r="I22"/>
  <c r="H22"/>
  <c r="I20"/>
  <c r="H20"/>
  <c r="I18"/>
  <c r="H18"/>
  <c r="I16"/>
  <c r="H16"/>
  <c r="I14"/>
  <c r="H14"/>
  <c r="I12"/>
  <c r="H12"/>
  <c r="I10"/>
  <c r="H10"/>
  <c r="I8"/>
  <c r="H8"/>
  <c r="I6"/>
  <c r="H6"/>
  <c r="I4"/>
  <c r="H4"/>
  <c r="I2"/>
  <c r="H2"/>
  <c r="C11" i="22"/>
  <c r="B11"/>
  <c r="I9" i="12"/>
  <c r="H9"/>
  <c r="I6"/>
  <c r="H6"/>
  <c r="I4"/>
  <c r="H4"/>
  <c r="I2"/>
  <c r="H2"/>
  <c r="C10" i="22"/>
  <c r="B10"/>
  <c r="I4" i="13"/>
  <c r="H4"/>
  <c r="I2"/>
  <c r="H2"/>
  <c r="C9" i="22"/>
  <c r="B9"/>
  <c r="I30" i="14"/>
  <c r="H30"/>
  <c r="I28"/>
  <c r="H28"/>
  <c r="I26"/>
  <c r="H26"/>
  <c r="I24"/>
  <c r="H24"/>
  <c r="I22"/>
  <c r="H22"/>
  <c r="I20"/>
  <c r="H20"/>
  <c r="I18"/>
  <c r="H18"/>
  <c r="I16"/>
  <c r="H16"/>
  <c r="I14"/>
  <c r="H14"/>
  <c r="I12"/>
  <c r="H12"/>
  <c r="I10"/>
  <c r="H10"/>
  <c r="I8"/>
  <c r="H8"/>
  <c r="I6"/>
  <c r="H6"/>
  <c r="I4"/>
  <c r="H4"/>
  <c r="I2"/>
  <c r="H2"/>
  <c r="C8" i="22"/>
  <c r="B8"/>
  <c r="I4" i="15"/>
  <c r="H4"/>
  <c r="I2"/>
  <c r="H2"/>
  <c r="C7" i="22"/>
  <c r="B7"/>
  <c r="I6" i="16"/>
  <c r="H6"/>
  <c r="I4"/>
  <c r="H4"/>
  <c r="I2"/>
  <c r="H2"/>
  <c r="C6" i="22"/>
  <c r="B6"/>
  <c r="I10" i="17"/>
  <c r="H10"/>
  <c r="I8"/>
  <c r="H8"/>
  <c r="I6"/>
  <c r="H6"/>
  <c r="I4"/>
  <c r="H4"/>
  <c r="I2"/>
  <c r="H2"/>
  <c r="C5" i="22"/>
  <c r="B5"/>
  <c r="I9" i="18"/>
  <c r="H9"/>
  <c r="I6"/>
  <c r="H6"/>
  <c r="I4"/>
  <c r="H4"/>
  <c r="I2"/>
  <c r="H2"/>
  <c r="C4" i="22"/>
  <c r="B4"/>
  <c r="I10" i="19"/>
  <c r="H10"/>
  <c r="I8"/>
  <c r="H8"/>
  <c r="I6"/>
  <c r="H6"/>
  <c r="I4"/>
  <c r="H4"/>
  <c r="I2"/>
  <c r="H2"/>
  <c r="C3" i="22"/>
  <c r="B3"/>
  <c r="I17" i="20"/>
  <c r="H17"/>
  <c r="I15"/>
  <c r="H15"/>
  <c r="I13"/>
  <c r="H13"/>
  <c r="I11"/>
  <c r="H11"/>
  <c r="I9"/>
  <c r="H9"/>
  <c r="I7"/>
  <c r="H7"/>
  <c r="I5"/>
  <c r="H5"/>
  <c r="I2"/>
  <c r="H2"/>
  <c r="C2" i="22"/>
  <c r="D24" i="23" s="1"/>
  <c r="D25" s="1"/>
  <c r="B2" i="22"/>
  <c r="C24" i="23" s="1"/>
  <c r="C25" s="1"/>
  <c r="I26" i="21"/>
  <c r="H26"/>
  <c r="I24"/>
  <c r="H24"/>
  <c r="I22"/>
  <c r="H22"/>
  <c r="I20"/>
  <c r="H20"/>
  <c r="I18"/>
  <c r="H18"/>
  <c r="I16"/>
  <c r="H16"/>
  <c r="I14"/>
  <c r="H14"/>
  <c r="I12"/>
  <c r="H12"/>
  <c r="I10"/>
  <c r="H10"/>
  <c r="I8"/>
  <c r="H8"/>
  <c r="I6"/>
  <c r="H6"/>
  <c r="I4"/>
  <c r="H4"/>
  <c r="I2"/>
  <c r="H2"/>
  <c r="C19" i="22"/>
  <c r="B19" l="1"/>
  <c r="C26" i="23"/>
  <c r="C27" l="1"/>
  <c r="C28" s="1"/>
</calcChain>
</file>

<file path=xl/sharedStrings.xml><?xml version="1.0" encoding="utf-8"?>
<sst xmlns="http://schemas.openxmlformats.org/spreadsheetml/2006/main" count="685" uniqueCount="356">
  <si>
    <t>Munkanem megnevezése</t>
  </si>
  <si>
    <t>Anyag összege</t>
  </si>
  <si>
    <t>Díj összege</t>
  </si>
  <si>
    <t>Ssz.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</si>
  <si>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</si>
  <si>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</si>
  <si>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</si>
  <si>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</si>
  <si>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</si>
  <si>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</si>
  <si>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</si>
  <si>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</si>
  <si>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12-003-12</t>
  </si>
  <si>
    <t xml:space="preserve">egység </t>
  </si>
  <si>
    <t>Anyagfelvonó bérlete, felállítása, üzemeltetése, leszerelése</t>
  </si>
  <si>
    <t>12-004-1.2.4</t>
  </si>
  <si>
    <t>Ideiglenes víznyerés kiépítés,  rákötéssel, csatlakozó hellyel,  40 m-es tömlővel</t>
  </si>
  <si>
    <t>12-005-8.1</t>
  </si>
  <si>
    <t xml:space="preserve">db     </t>
  </si>
  <si>
    <t>Felvonulási csatlakozóhely főkapcsolóval erőátvitel részére, csatlakozó kábellel</t>
  </si>
  <si>
    <t>12-005-9.2-2565001</t>
  </si>
  <si>
    <t>Ideiglenes világítás kézi lámpatesttel vezetékezéssel, padláson</t>
  </si>
  <si>
    <t>12-006-1-0451048</t>
  </si>
  <si>
    <t>Építési tábla elhelyezése</t>
  </si>
  <si>
    <t>12-006-2.1</t>
  </si>
  <si>
    <t xml:space="preserve">m      </t>
  </si>
  <si>
    <t>Építési terület ideiglenes lehatárolása</t>
  </si>
  <si>
    <t>12-006-3.3</t>
  </si>
  <si>
    <t>Védendő bokor körül védőkaloda készítése deszkából</t>
  </si>
  <si>
    <t>12-006-3.4</t>
  </si>
  <si>
    <t>Védendő fa törzse körül védőkaloda készítése deszkából</t>
  </si>
  <si>
    <t>12-006-12.4</t>
  </si>
  <si>
    <t>Mobil WC telepítése, bérlete</t>
  </si>
  <si>
    <t>12-006-22.2.1</t>
  </si>
  <si>
    <t>Felvonulási iroda-konténer elhelyezése, bérlete</t>
  </si>
  <si>
    <t>12-006-22.2.3</t>
  </si>
  <si>
    <t>Felvonulási öltöző-konténer elhelyezése, bérlete</t>
  </si>
  <si>
    <t>12-006-22.2.5</t>
  </si>
  <si>
    <t>Felvonulási raktár-konténer elhelyezése, bérlete</t>
  </si>
  <si>
    <t>Munkanem összesen:</t>
  </si>
  <si>
    <t>Felvonulási létesítmények</t>
  </si>
  <si>
    <t>15-012-6.1</t>
  </si>
  <si>
    <t xml:space="preserve">m2     </t>
  </si>
  <si>
    <t>Homlokzati csőállvány állítása állványcsőből,  mint munkaállvány, szintenkénti pallóterítéssel, korláttal, lábdeszkával, kétlábas, 0,60-0,90 m padlószélességgel, munkapadló távolság 2,00 m, 2,00 kN/m˛ terhelhetőséggel, állványépítés MSZ és</t>
  </si>
  <si>
    <t>alkalmazástechnikai kézikönyv szerint, feljárókkal</t>
  </si>
  <si>
    <t>15-012-23.2</t>
  </si>
  <si>
    <t>Védőtető készítése, gyalogos forgalomfolyosó készítése keretes állványrendszernél</t>
  </si>
  <si>
    <t>15-012-24.2.2</t>
  </si>
  <si>
    <t>Védőtetőváz befedése, pallóterítéssel</t>
  </si>
  <si>
    <t>15-012-24.2.3</t>
  </si>
  <si>
    <t>Védőtetőváz befedése, szigetelőlemezzel</t>
  </si>
  <si>
    <t>15-012-25.1</t>
  </si>
  <si>
    <t>Védőfüggöny szerelése állványszerkezetre, műanyag hálóból</t>
  </si>
  <si>
    <t>15-012-33.2</t>
  </si>
  <si>
    <t>Belső munkákhoz szerelő bakállvány készítése  pallóterítéssel, vasbakból, 2,00 kN/m˛ terhelhetőséggel</t>
  </si>
  <si>
    <t>15-012-36-2144444</t>
  </si>
  <si>
    <t>Csigaállvány készítése fából, rögzítéssel</t>
  </si>
  <si>
    <t>Zsaluzás és állványozás</t>
  </si>
  <si>
    <t>21-001-3.3.1</t>
  </si>
  <si>
    <t>Vadszőlő (repkény) tuskó- és gyökérzet kiásása, homlokzat mellől, kézi erővel, IV. oszt. talajban</t>
  </si>
  <si>
    <t>21-003-5.1.1.3</t>
  </si>
  <si>
    <t xml:space="preserve">m3     </t>
  </si>
  <si>
    <t>Pincefal hőszigetelése miatt munka árok földkiemelése  közművesített területen, kézi erővel, bármely konzisztenciájú talajban, dúcolás nélkül, 2,0 m˛ szelvényig, IV. talajosztály</t>
  </si>
  <si>
    <t>21-003-11.2.1</t>
  </si>
  <si>
    <t>Pincefal hőszigetelése miatt földvisszatöltés munkaárokba, tömörítéssel, réteges elterítéssel, I-IV. osztályú talajban</t>
  </si>
  <si>
    <t>21-011-1.2.9</t>
  </si>
  <si>
    <t xml:space="preserve">lazam3 </t>
  </si>
  <si>
    <t>Pincefal hőszigetelése miatt Kiszorult föld felrakása szállítóeszközre, géppel, elszállítása lerakóhelyre, lerakási illetékkel</t>
  </si>
  <si>
    <t>Irtás, föld- és sziklamunka</t>
  </si>
  <si>
    <t>22-003-5.1-0133011</t>
  </si>
  <si>
    <t>Pincefal hőszigetelése miatt  Szűrőréteg készítése, tömörítéssel, kulékavicsból</t>
  </si>
  <si>
    <t>22-011-8-0232302</t>
  </si>
  <si>
    <t>Pincefal hőszigetelése miatt választó- és szűrőszövet borítása teljes felületre földvisszatöltés valamint a szivárgó réteg közé, 10 cm-es átfedéssel GEO textília rothadásálló választó- és szűrőszövet,  nagy szakítószilárdságú</t>
  </si>
  <si>
    <t>22-011-9-0232290</t>
  </si>
  <si>
    <t xml:space="preserve">Pincefal hőszigetelése miatt  Dombornyomott lapszivárgó elhelyezése függőleges külső falfelületre, földvisszatöltés nélkül                                                                                                                                     </t>
  </si>
  <si>
    <t>DÖRKEN Delta MS 8</t>
  </si>
  <si>
    <t>Szivárgóépítés, alagcsövezés</t>
  </si>
  <si>
    <t>31-000-13.1</t>
  </si>
  <si>
    <t>Beton járdák bontása 10 cm vastagságig, kavicsbetonból pincefal hőszigetelése miatt</t>
  </si>
  <si>
    <t>31-051-1.2.1-0121108</t>
  </si>
  <si>
    <t>Pincefal hőszigetelése miatt Járdakészítés betonból, 10 cm vastagsággal,  faltól kifelé lejtéssel, 10 cm vtg. tömörített kavicságyazattal, szegéllyel, zsaluzattal,  dilatációval, faltőnél rugalmas UV-álló kikenéssel</t>
  </si>
  <si>
    <t>31-090-4-0313833</t>
  </si>
  <si>
    <t>Sérült előlépcsők, pihenők, rámpa beton szerkezetek  felületi javítása előtti alapozó, korróziógátló vagy  kötőréteg felhordása 1 rétegben egykomponensű korróziógátló habarccsal</t>
  </si>
  <si>
    <t>31-090-4.3.1-0313848</t>
  </si>
  <si>
    <t>Sérült előlépcsők, pihenők, rámpa beton szerkezetek felületi javítása, betonjavító készhabarccsal,  szálerősítésű, nagy szilárdságú, szulfátálló betonjavító habarccsal</t>
  </si>
  <si>
    <t>Helyszíni beton és vasbeton munkák</t>
  </si>
  <si>
    <t>33-000-100</t>
  </si>
  <si>
    <t>Építési- és bontási törmelék kihordása, konténerbe rakása</t>
  </si>
  <si>
    <t>33-000-110.7</t>
  </si>
  <si>
    <t>Építési és bontási törmelék konténeres elszállítása, lerakása, lerakóhelyi díjjal,  10,0 m3-es konténerbe</t>
  </si>
  <si>
    <t>Falazás és egyéb kőműves munkák</t>
  </si>
  <si>
    <t>35-004-1.8</t>
  </si>
  <si>
    <t>2 cm vtg. impregnált deszka elhelyezése hőszigetelésre, 15 cm magas impregnált staflivázzal és rögzítéssel járófelület képzéshez</t>
  </si>
  <si>
    <t>Ácsmunka</t>
  </si>
  <si>
    <t>36-000-1.4</t>
  </si>
  <si>
    <t>Lábazat portalanítása</t>
  </si>
  <si>
    <t>36-000-7</t>
  </si>
  <si>
    <t>Indás vadszőlő (repkény) futónövényzet eltávolítása homlokzatfelületről</t>
  </si>
  <si>
    <t>36-002-1</t>
  </si>
  <si>
    <t>Homlokzati felület portalanítása</t>
  </si>
  <si>
    <t>36-002-11.1-0414760</t>
  </si>
  <si>
    <t>Kéményeken, szellőzőkön homlokzati felületen tapadóhíd képzése  gyári zsákos anyaggal, kézi erővel,  színvakolatok alá</t>
  </si>
  <si>
    <t>36-002-11.1-0414762</t>
  </si>
  <si>
    <t>Homlokzati hőszigetelt felületen tapadóhíd képzése  gyári zsákos anyaggal, kézi erővel,  színvakolatok alá</t>
  </si>
  <si>
    <t>36-005-31.1.1.1-0154281</t>
  </si>
  <si>
    <t>Vékonyvakolatok, színvakolatok felhordása alapozott, előkészített felületre, vödrös kiszerelésű anyagból, egy rétegben, hőszigetelt homlokzaton, érdes felülettel, gördülő szemcse nélküli, kinyúló nyíláskereteken, kávákban, megadott színben</t>
  </si>
  <si>
    <t>36-005-31.1.1.1-0154288</t>
  </si>
  <si>
    <t>Vékonyvakolatok, színvakolatok felhordása alapozott, előkészített felületre, vödrös kiszerelésű anyagból, egy rétegben, hőszigetelt homlokzaton, érdes felülettel, gördülő szemcse nélküli, megadott színben</t>
  </si>
  <si>
    <t>36-005-31.1.1.1-0154292</t>
  </si>
  <si>
    <t>Kéményeken, szellőzőkön, színvakolat felhordása alapozott, előkészített felületre, vödrös kiszerelésű anyagból, egy rétegben,  érdes felülettel, gördülő szemcse nélküli, rózsaszínben</t>
  </si>
  <si>
    <t>36-007-9.2-0415421</t>
  </si>
  <si>
    <t>Lábazati vakolatok; lábazati műgyantás kötőanyagú vakolatréteg felhordása, kézi erővel, vödrös kiszerelésű anyagból, hőszigetelt felületen, 2 mm-es szemcsemérettel, szürke színben</t>
  </si>
  <si>
    <t>36-009-19.1.1-2910110</t>
  </si>
  <si>
    <t>Iskola homlokzati felirat le- és visszaszerelése</t>
  </si>
  <si>
    <t>36-090-1.2.2-0550080</t>
  </si>
  <si>
    <t>Homlokzat javítása nyílászáró cserék után, téglafalon</t>
  </si>
  <si>
    <t>36-090-1.2.2-0550081</t>
  </si>
  <si>
    <t>Vakolatjavítás kéményeken, szellőzőkön, erkélyoszlopokon kültéri, vakoló cementes mészhabarcs mészpéppel</t>
  </si>
  <si>
    <t>36-090-2.1.3</t>
  </si>
  <si>
    <t>Nyílászáró cserék után belső vakolatok pótlása,  keskenyvakolatok pótlása oldalfalon, 21-40 cm szélesség között</t>
  </si>
  <si>
    <t>36-090-12.1</t>
  </si>
  <si>
    <t>Vakolt pilaszterek javítása</t>
  </si>
  <si>
    <t>Vakolás és rabicolás</t>
  </si>
  <si>
    <t>41-090-3.5.3-0115191</t>
  </si>
  <si>
    <t>Függőereszcsatorna, csatornatartó vasak bontása,  cseréje miatt cserépfedés bontása sávban, visszafedéssel, 25 %-os anyagpótlással</t>
  </si>
  <si>
    <t>Tetőfedés</t>
  </si>
  <si>
    <t>42-000-2.2-2111000</t>
  </si>
  <si>
    <t>Lapburkolatok bontása, csempe burkolat bontása nyílászárók cseréje miatt</t>
  </si>
  <si>
    <t>42-012-1.1.1.1.1.2-0212011</t>
  </si>
  <si>
    <t>Csempe falburkolat készítése beltérben, kötésben vagy hálósan, ragasztóba rakva,  élvédőkkel, meglévővel azonos lapokból</t>
  </si>
  <si>
    <t>42-091-10.1-0213702</t>
  </si>
  <si>
    <t>Műkő bejárati oszlopok és kapukeret tisztítása, por, korom, városi szennyeződések eltávolítása nagynyomású ( 110-130 bar ) vízsugárral történő lemosással, homlokzattisztító pasztával, sima felület esetén Remmers Alkutex Fassedenreiniger Paste homlokzat</t>
  </si>
  <si>
    <t>tisztító paszta</t>
  </si>
  <si>
    <t>Aljzatkészítés, hideg- és melegburkolatok készítése</t>
  </si>
  <si>
    <t>43-000-1</t>
  </si>
  <si>
    <t>Függőereszcsatorna bontása</t>
  </si>
  <si>
    <t>43-000-5</t>
  </si>
  <si>
    <t>Lefolyó csatorna bontása</t>
  </si>
  <si>
    <t>43-000-7</t>
  </si>
  <si>
    <t>Ablak párkányok bontása</t>
  </si>
  <si>
    <t>43-000-7.1</t>
  </si>
  <si>
    <t>Preszkíz szegélyek bontása, bejárati lapostetők szélén</t>
  </si>
  <si>
    <t>43-000-7.2</t>
  </si>
  <si>
    <t>Kémény és szellőző szegélyek bontása</t>
  </si>
  <si>
    <t>43-000-7.4</t>
  </si>
  <si>
    <t>43-000-8</t>
  </si>
  <si>
    <t>Attika falfedés bontása</t>
  </si>
  <si>
    <t>43-002-1.1-0147124</t>
  </si>
  <si>
    <t>Függőereszcsatorna szerelése, félkörszelvényű, mínősített ötvözött horganylemezből VM ZINC 40-es függőereszcsatorna, NATÚR,  0,7 mm vtg.</t>
  </si>
  <si>
    <t>43-002-11.1-0147184</t>
  </si>
  <si>
    <t>Lefolyócső szerelése kör keresztmetszettel, mínősített ötvözött horganylemezből VM ZINC 120-as lefolyócső, NATÚR,  0,70 mm vtg,  hőszigetelés vastagsága miatt hosszabb bilincsszárral</t>
  </si>
  <si>
    <t>43-002-12.1.8-0149353</t>
  </si>
  <si>
    <t>Lefolyócső kiegészítő szerelvények elhelyezése, kör keresztmetszettel,  állványcső, tisztító idommal</t>
  </si>
  <si>
    <t>43-003-1.2.1.1-0995048</t>
  </si>
  <si>
    <t>Preszkíz szegély szerelése lágyfedésű tetőhöz, mínősített ötvözött horganylemezből, forrasztott kavicsléccel, VM-ZINC  horganylemezből, 0,8 mm vtg., standard felületű,  Ksz: 40 cm</t>
  </si>
  <si>
    <t>43-003-4.3.1.2-0995048</t>
  </si>
  <si>
    <t>Falszegély szerelése lágyfedésű tetőhöz, mínősített ötvözött horganylemezből, VM-ZINC horganylemezből, 0,8 mm vtg.,  standard felületű,  Ksz:40 cm</t>
  </si>
  <si>
    <t>43-003-4.3.1.3-0995080</t>
  </si>
  <si>
    <t>Attika falszegély szerelése lágyfedésű tetőhöz, mínősített ötvözött horganylemezből, függőleges merevítésekkel, VM-ZINC horganylemezből, 0,8 mm vtg., standard felületű,  Ksz: 80 cm</t>
  </si>
  <si>
    <t>43-003-5.3.1.2-0995028</t>
  </si>
  <si>
    <t>Kémény- és szellőző szegély szerelése lágyfedésű tetőhöz, mínősített ötvözött horganylemezből, 0,7 mm vtg., standard felületű,  Ksz:40 cm</t>
  </si>
  <si>
    <t>43-003-8.1.1-0995020</t>
  </si>
  <si>
    <t>Ablakpárkány szerelése mínősített ötvözött horganylemezből, 0,7 mm vtg., standard felületű,  Ksz: 20 cm</t>
  </si>
  <si>
    <t>43-003-8.1.1-0995025</t>
  </si>
  <si>
    <t>Ablakpárkány szerelése mínősített ötvözött horganylemezből, 0,7 mm vtg., standard felületű,  Ksz: 25 cm</t>
  </si>
  <si>
    <t>43-003-9.1.1-0995048</t>
  </si>
  <si>
    <t>Csatlakozó épületnél attika lefedés falszegéllyel együtt, mínősített ötvözött horganylemezből, 0,7 mm vtg., standard felületű,  Ksz: 48 cm</t>
  </si>
  <si>
    <t>43-003-10.2.1.1-0995038</t>
  </si>
  <si>
    <t>Kétvízorros attikafal fedés, mínősített ötvözött horganylemezből, 0,7 mm vtg., standard felületű,  Ksz: 38 cm</t>
  </si>
  <si>
    <t>43-003-10.2.1.1-0995048</t>
  </si>
  <si>
    <t>Kétvízorros oromfal fedés, mínősített ötvözött horganylemezből, 0,7 mm vtg., standard felületű,  Ksz: 48 cm</t>
  </si>
  <si>
    <t>Bádogozás</t>
  </si>
  <si>
    <t>44-000-1.2</t>
  </si>
  <si>
    <t xml:space="preserve">m˛     </t>
  </si>
  <si>
    <t>Nyílászáró szerkezetek bontása</t>
  </si>
  <si>
    <t>44-012-1.3.2.2-2067223</t>
  </si>
  <si>
    <t>67/223 cm névleges méretű hőszigetelt üvegezésű, műanyag ablak elhelyezése, meglévő falnyílásba, szerelvényezéssel, illesztéssel, tömítő-, szerelő habbal,  rendszerazonos belső  könyöklővel,  k=1,4 W/m˛K  hőszigetelt üvegezéssel, meglévővel azonos</t>
  </si>
  <si>
    <t xml:space="preserve">megjelenéssel, osztásokkal                                                                                                                                                                                                                                     </t>
  </si>
  <si>
    <t>felületkezelve</t>
  </si>
  <si>
    <t>44-012-1.3.2.2-2075100</t>
  </si>
  <si>
    <t>75/100 cm névleges méretű hőszigetelt üvegezésű,  műanyag ablak elhelyezése, meglévő falnyílásba, szerelvényezéssel, illesztéssel, tömítő-, szerelő habbal,  rendszerazonos belső  könyöklővel,  k=1,4 W/m˛K  hőszigetelt  üvegezéssel, meglévővel azonos</t>
  </si>
  <si>
    <t>44-012-1.3.2.2-2080052</t>
  </si>
  <si>
    <t>80/52 cm névleges méretű hőszigetelt üvegezésű,  műanyag ablak elhelyezése, meglévő falnyílásba, szerelvényezéssel, illesztéssel, tömítő-, szerelő habbal,  rendszerazonos belső könyöklővel,  k=1,4 W/m˛K  hőszigetelt üvegezéssel, meglévővel azonos</t>
  </si>
  <si>
    <t>44-012-1.3.2.2-2110090</t>
  </si>
  <si>
    <t>110/90 cm névleges méretű hőszigetelt üvegezésű,  műanyag ablak elhelyezése, meglévő falnyílásba, szerelvényezéssel, illesztéssel, tömítő-, szerelő habbal,  rendszerazonos belső könyöklővel,  k=1,4 W/m˛K  hőszigetelt üvegezéssel, meglévővel azonos</t>
  </si>
  <si>
    <t>44-012-1.3.2.2-2110120</t>
  </si>
  <si>
    <t>110/120 cm névleges méretű hőszigetelt üvegezésű,  műanyag ablak elhelyezése, meglévő falnyílásba, szerelvényezéssel, illesztéssel, tömítő-, szerelő habbal,  rendszerazonos belső könyöklővel,  k=1,4 W/m˛K  hőszigetelt  üvegezéssel, meglévővel azonos</t>
  </si>
  <si>
    <t>44-012-1.3.2.2-2110180</t>
  </si>
  <si>
    <t>110/180 cm névleges méretű hőszigetelt üvegezésű,  műanyag ablak elhelyezése, meglévő falnyílásba, szerelvényezéssel, illesztéssel, tömítő-, szerelő habbal,  rendszerazonos belső könyöklővel,  k=1,4 W/m˛K  hőszigetelt üvegezéssel, meglévővel azonos</t>
  </si>
  <si>
    <t>44-012-1.3.2.2-2126280</t>
  </si>
  <si>
    <t>126/280 cm névleges méretű hőszigetelt üvegezésű,  műanyag ablak elhelyezése, meglévő falnyílásba, szerelvényezéssel, illesztéssel, tömítő-, szerelő habbal,  rendszerazonos belső könyöklővel,  k=1,4 W/m˛K  hőszigetelt  üvegezéssel, meglévővel azonos</t>
  </si>
  <si>
    <t>44-012-1.3.2.2-2127223</t>
  </si>
  <si>
    <t>127/223 cm névleges méretű hőszigetelt üvegezésű,  műanyag ablak elhelyezése, meglévő falnyílásba, szerelvényezéssel, illesztéssel, tömítő-, szerelő habbal,  rendszerazonos belső könyöklővel,  k=1,4 W/m˛K  hőszigetelt  üvegezéssel, meglévővel azonos</t>
  </si>
  <si>
    <t>44-012-1.3.2.2-2140210</t>
  </si>
  <si>
    <t>140/210 cm névleges méretű hőszigetelt üvegezésű,  műanyag ablak elhelyezése, meglévő falnyílásba, szerelvényezéssel, illesztéssel, tömítő-, szerelő habbal,  rendszerazonos belső könyöklővel,  k=1,4 W/m˛K  hőszigetelt  üvegezéssel, meglévővel azonos</t>
  </si>
  <si>
    <t>44-012-1.3.2.2-2140260</t>
  </si>
  <si>
    <t xml:space="preserve">140/260 cm névleges méretű hőszigetelt üvegezésű,  műanyag ablak elhelyezése, felül elektromosan nyitható bukóablak sorral meglévő falnyílásba, szerelvényezéssel, illesztéssel, tömítő-, szerelő habbal,  rendszerazonos belső könyöklővel,  k=1,4 W/m˛K </t>
  </si>
  <si>
    <t xml:space="preserve">hőszigetelt  üvegezéssel, meglévővel azonos megjelenéssel, osztásokkal                                                                                                                                                                                         </t>
  </si>
  <si>
    <t>44-012-1.3.2.2-2440300</t>
  </si>
  <si>
    <t xml:space="preserve">440/300 cm névleges méretű hőszigetelt üvegezésű,  műanyag ablak elhelyezése, sorolt ablakokból, mertevítő profilokkal, felül elektromosan nyitható bukóablak sorral meglévő falnyílásba, szerelvényezéssel, illesztéssel, tömítő-, szerelő habbal, </t>
  </si>
  <si>
    <t xml:space="preserve">rendszerazonos belső könyöklővel,  k=1,4 W/m˛K  hőszigetelt üvegezéssel, meglévővel azonos megjelenéssel, osztásokkal                                                                                                                                          </t>
  </si>
  <si>
    <t>44-012-1.3.2.2-2600280</t>
  </si>
  <si>
    <t xml:space="preserve">600/280 cm névleges méretű hőszigetelt üvegezésű,  műanyag ablak elhelyezése, sorolt ablakokból, mertevítő profilokkal, felül elektromosan nyitható bukóablak sorral meglévő falnyílásba, szerelvényezéssel, illesztéssel, tömítő-, szerelő habbal, </t>
  </si>
  <si>
    <t>Asztalosszerkezetek elhelyezése</t>
  </si>
  <si>
    <t>45-002-2.42.4-0090210</t>
  </si>
  <si>
    <t>90/210 cm névleges méretű hőhídmentes  SCHÜCO AWS 70.HI fokozottan hőszigetelt  (Uw=1,4 W/m˛K) üvegezésű  alumínium vagy azzal egyenértékű homlokzati  nyílásszáró elhelyezése ajtóval,  biztonsági fóliázással, szerelő-tömőhab hézagkitöltéssel, meglévővel</t>
  </si>
  <si>
    <t>azonos megjelenéssel</t>
  </si>
  <si>
    <t>45-002-2.42.4-0090300</t>
  </si>
  <si>
    <t>90/300 cm névleges méretű hőhídmentes  SCHÜCO AWS 70.HI fokozottan hőszigetelt  (Uw=1,4 W/m˛K) üvegezésű  alumínium vagy azzal egyenértékű homlokzati  nyílásszáró elhelyezése ajtóval,  biztonsági fóliázással, szerelő-tömőhab hézagkitöltéssel, meglévővel</t>
  </si>
  <si>
    <t>45-002-2.42.4-0100300</t>
  </si>
  <si>
    <t>100/300 cm névleges méretű hőhídmentes  SCHÜCO AWS 70.HI fokozottan hőszigetelt  (Uw=1,4 W/m˛K) üvegezésű  alumínium vagy azzal egyenértékű homlokzati  nyílásszáró elhelyezése ajtóval,  biztonsági fóliázással, szerelő-tömőhab hézagkitöltéssel, meglévővel</t>
  </si>
  <si>
    <t>45-002-2.42.4-0127313</t>
  </si>
  <si>
    <t>127/313 cm névleges méretű hőhídmentes  SCHÜCO AWS 70.HI fokozottan hőszigetelt  (Uw=1,4 W/m˛K) üvegezésű  alumínium vagy azzal egyenértékű homlokzati  nyílásszáró elhelyezése ajtóval,  biztonsági fóliázással, szerelő-tömőhab hézagkitöltéssel, meglévővel</t>
  </si>
  <si>
    <t>45-002-2.42.4-0140300</t>
  </si>
  <si>
    <t>140/300 cm névleges méretű hőhídmentes  SCHÜCO AWS 70.HI fokozottan hőszigetelt  (Uw=1,4 W/m˛K) üvegezésű  alumínium vagy azzal egyenértékű homlokzati  nyílásszáró elhelyezése kétszárnyú ajtóval,  biztonsági fóliázással, szerelő-tömőhab hézagkitöltéssel,</t>
  </si>
  <si>
    <t>meglévővel azonos megjelenéssel</t>
  </si>
  <si>
    <t>45-002-2.42.4-0180300</t>
  </si>
  <si>
    <t>180/300 cm névleges méretű hőhídmentes  SCHÜCO AWS 70.HI fokozottan hőszigetelt  (Uw=1,4 W/m˛K) üvegezésű  alumínium vagy azzal egyenértékű homlokzati  nyílásszáró elhelyezése ajtóval,  biztonsági fóliázással, szerelő-tömőhab hézagkitöltéssel, meglévővel</t>
  </si>
  <si>
    <t>45-002-2.42.4-0234289</t>
  </si>
  <si>
    <t>234/289 cm névleges méretű hőhídmentes  SCHÜCO AWS 70.HI fokozottan hőszigetelt  (Uw=1,4 W/m˛K) üvegezésű  alumínium vagy azzal egyenértékű homlokzati  nyílásszáró elhelyezése benne kétszárnyú ajtóval,  biztonsági fóliázással, szerelő-tömőhab</t>
  </si>
  <si>
    <t>hézagkitöltéssel, meglévővel azonos megjelenéssel</t>
  </si>
  <si>
    <t>45-002-2.42.4-0280280</t>
  </si>
  <si>
    <t>280/280 cm névleges méretű hőhídmentes  SCHÜCO AWS 70.HI fokozottan hőszigetelt  (Uw=1,4 W/m˛K) üvegezésű  alumínium vagy azzal egyenértékű homlokzati  nyílásszáró elhelyezése,  biztonsági fóliázással, szerelő-tömőhab hézagkitöltéssel, meglévővel azonos</t>
  </si>
  <si>
    <t>megjelenéssel</t>
  </si>
  <si>
    <t>45-002-2.42.4-0360280</t>
  </si>
  <si>
    <t>360/280 cm névleges méretű hőhídmentes  SCHÜCO AWS 70.HI fokozottan hőszigetelt  (Uw=1,4 W/m˛K) üvegezésű  alumínium vagy azzal egyenértékű homlokzati  nyílásszáró elhelyezése benne kétszárnyú ajtóval,  biztonsági fóliázással, szerelő-tömőhab</t>
  </si>
  <si>
    <t>45-002-2.42.4-0360281</t>
  </si>
  <si>
    <t>360/280 cm névleges méretű hőhídmentes  SCHÜCO AWS 70.HI fokozottan hőszigetelt  (Uw=1,4 W/m˛K) üvegezésű  alumínium vagy azzal egyenértékű homlokzati  nyílásszáró elhelyezése, felül elektromosan nyitható bukóablak sorral biztonsági fóliázással,</t>
  </si>
  <si>
    <t>szerelő-tömőhab hézagkitöltéssel, meglévővel azonos megjelenéssel</t>
  </si>
  <si>
    <t>45-002-2.42.4-0420320</t>
  </si>
  <si>
    <t>420/320 cm névleges méretű hőhídmentes  SCHÜCO AWS 70.HI fokozottan hőszigetelt  (Uw=1,4 W/m˛K) üvegezésű  alumínium vagy azzal egyenértékű homlokzati  nyílásszáró elhelyezése benne kétszárnyú ajtóval,  biztonsági fóliázással, szerelő-tömőhab</t>
  </si>
  <si>
    <t>45-090-8.1.4-0250010</t>
  </si>
  <si>
    <t>Ablak rácsok le- és visszaszerelése javítása, felújítása, mázolása</t>
  </si>
  <si>
    <t>45-090-9.2-2250002</t>
  </si>
  <si>
    <t>Utcai LÉGO nyílászárók javítása,  felújítása, mázolása</t>
  </si>
  <si>
    <t>45-090-16.2-2330001</t>
  </si>
  <si>
    <t>Zászlótartó leszerelése, felújítása, korróziógátló felületkezelése,  visszaszerelése</t>
  </si>
  <si>
    <t>45-090-16.2-2330004</t>
  </si>
  <si>
    <t>Zászlótartó állványcső leszerelése, felújítása, korróziógátló felületkezelése,  visszaszerelése</t>
  </si>
  <si>
    <t>45-090-16.2-2330011</t>
  </si>
  <si>
    <t>Intézmény tábla le- és visszaszerelése</t>
  </si>
  <si>
    <t>Lakatosszerkezetek elhelyezése</t>
  </si>
  <si>
    <t>46-000-1.21</t>
  </si>
  <si>
    <t>Idomüveg bontása</t>
  </si>
  <si>
    <t>Üvegezés</t>
  </si>
  <si>
    <t>47-000-1.21.2.1.1.2-0213262</t>
  </si>
  <si>
    <t>Belső festéseknél felület előkészítése, részmunkák; glettelés, nyílászáró cserék után  műanyag kötőanyagú glettel (simítótapasszal), vakolt felületen, bármilyen padozatú helyiségben, tagolt felületen beltéri, felületkiegyenlítő glettanyaggal</t>
  </si>
  <si>
    <t>47-011-15.1.1.2-0151201</t>
  </si>
  <si>
    <t>Nyílászáró cserék után belső festés műanyag bázisú vizes-diszperziós  fehér vagy gyárilag színezett festékkel, új vagy régi lekapart, előkészített alapfelületen, vakolaton, két rétegben, tagolt sima felületen</t>
  </si>
  <si>
    <t>47-021-31.3.3-2131028</t>
  </si>
  <si>
    <t>Kültéri korlátok mázolási munkái: előkészítéssel, cinkkromátos korróziógátló  alapozással,  közbenső- és fedőmázolással</t>
  </si>
  <si>
    <t>47-021-31.3.3-2131031</t>
  </si>
  <si>
    <t>Hágcsó mázolási munkái: előkészítéssel, cinkkromátos korróziógátló  alapozással,  közbenső- és fedőmázolással</t>
  </si>
  <si>
    <t>Felületképzés (festés, mázolás, tapétázás, korrózióvédelem)</t>
  </si>
  <si>
    <t>48-000-6.1</t>
  </si>
  <si>
    <t>Meglévő és megmaradó bitumenes lemez  csapadékvíz elleni szigetelés, perforálása 25x25 cm-es raszterben, kettő vagy több réteg lemez esetén</t>
  </si>
  <si>
    <t>48-000-15</t>
  </si>
  <si>
    <t>Ömlesztett anyagú  leterhelő kavics réteg, feltöltések bontása, bármely vastagságban, lehordással, deponálással</t>
  </si>
  <si>
    <t>48-000-17</t>
  </si>
  <si>
    <t>Beton járólapok felbontása, átdeponálása tető másik oldalára, egyenletes teherelosztással lapostetőn  hő- és esővíz szigetelési munkák idejére</t>
  </si>
  <si>
    <t>48-000-19</t>
  </si>
  <si>
    <t>Tetőösszefolyók  bontása lombkosárral, összefolyóval összeépíthető ráccsal vagy anélkül, egy-vagy kéttagú tetőösszefolyók</t>
  </si>
  <si>
    <t>48-005-1.1.1.1.1-0099002</t>
  </si>
  <si>
    <t>Csapadékvíz elleni szigetelés; Bitumenes lemez szigetelés aljzatának kellősítése, egy rétegben, le nem terhelt lapostető vízszintes felületen, oldószeres hideg bitumenmázzal (száraz felületen) VILLAS PORMEX RAPID oldószeres bitumenes alapozó</t>
  </si>
  <si>
    <t>48-005-1.1.1.1.1-0099003</t>
  </si>
  <si>
    <t>Csapadékvíz elleni szigetelés; Bitumenes lemez szigetelés aljzatának kellősítése, egy rétegben, leterhelt lapostető vízszintes felületen, oldószeres hideg bitumenmázzal (száraz felületen) VILLAS PORMEX RAPID oldószeres bitumenes alapozó</t>
  </si>
  <si>
    <t>48-005-1.3.1.1-2095278</t>
  </si>
  <si>
    <t>Padláson PE fólia terítése átfedéssel, zárófödémeken hőszigetelésen</t>
  </si>
  <si>
    <t>48-005-1.4.1.1-0099028</t>
  </si>
  <si>
    <t xml:space="preserve">Csapadékvíz elleni porta feletti lapostető szigetelés; Vízszintes felületen, egy rétegben, lágy PVC lemezzel,  mechanikus rögzítéssel, szálerősített szalagos lefogással, átlapolások forrólevegős hegesztésével VILLAS FLAGON SR 1,5 poliészterháló erősítésű </t>
  </si>
  <si>
    <t>1,5 mm vastag, PVC szigetelőlemez, műanyag filc elválasztó réteggel</t>
  </si>
  <si>
    <t>48-005-1.4.1.1-0099029</t>
  </si>
  <si>
    <t>Csapadékvíz elleni attikafalas tető szigetelés; Vízszintes felületen, egy rétegben, lágy PVC lemezzel,  mechanikus rögzítéssel, szálerősített szalagos lefogással, átlapolások forrólevegős hegesztésével VILLAS FLAGON SR 1,5 poliészterháló erősítésű  1,5 mm</t>
  </si>
  <si>
    <t>vastag, PVC szigetelőlemez, műanyag filc elválasztó réteggel</t>
  </si>
  <si>
    <t>48-005-1.41.1.1-0414954</t>
  </si>
  <si>
    <t>Alátét- és elválasztó rétegek beépítése, műanyagfátyol vagy műanyagfilc, egy rétegben, átlapolással, lapostetőkön vízszintes felületen TYPAR PRO hőkötött polipropilén geotextil, 125 g/m2</t>
  </si>
  <si>
    <t>48-005-1.66.2-0613274</t>
  </si>
  <si>
    <t>Kezelő járda,  felbontott, tetőn deponált  beton járólapok visszarakása</t>
  </si>
  <si>
    <t>48-005-1.67.1-0613276</t>
  </si>
  <si>
    <t>Csapadékvíz elleni szigetelés; lapostető szélek- és sarkok leterhelése, beton járólapokkal LEIER beton járdalap, 40/40/5 cm</t>
  </si>
  <si>
    <t>48-005-1.72.1-0095393</t>
  </si>
  <si>
    <t>Szigetelés anyagával összeépíthető szigetelőgalléros magasított tetőösszefolyó beépítése, csapadékvíz elleni szigeteléshez vízhatlanul csatlakoztatva, bitumenes lemez szigetelésű tetőben, utólagos hőszigetelés vastagsága miatt</t>
  </si>
  <si>
    <t>48-005-1.83.1-0413483</t>
  </si>
  <si>
    <t>Csapadékvíz elleni szigetelés; Páraszellőző elhelyezése, termoplasztikus műanyag páraszellőző beépítése bitumenes lemez szigetelésű tetőben, csapadékvíz elleni szigeteléshez vízhatlanul csatlakoztatva EUROSZIG T Plusz páraszellőző</t>
  </si>
  <si>
    <t>48-007-1.1.2-0092014</t>
  </si>
  <si>
    <t>Padláson zárófödém hőszigetelése; kőzetgyapot hőszigetelő lemezzel ROCKWOOL Deltarock Plus szigetelő lemez,  15 cm vtg.</t>
  </si>
  <si>
    <t>48-007-11.21.1-0110110</t>
  </si>
  <si>
    <t>Lapostetők hőszigetelése; vízszintes felületen, rögzítéssel, extrudált polisztirolhab lemezzel ROOFMATE SL-A extrudált polisztirolhab lemez,  10 cm vtg.</t>
  </si>
  <si>
    <t>48-007-41.3.1.1-0092054</t>
  </si>
  <si>
    <t>Pince feletti mennyezet,  alulról hűlő födém hőszigetelése, vízszintes felületen, dűbelezve  vakolható szálas szigetelő anyaggal  ROCKWOOL Airrock XD FB1 vagy azzal egyenértékű  kőzetgyapot lemez, fekete üvegfátyol kasírozással 10 cm vtg.</t>
  </si>
  <si>
    <t>48-010-1.1.2.2-0110785</t>
  </si>
  <si>
    <t>Attikafal belső oldalán és tetején homlokzati hőhíd szigetelése,  üvegszövetháló-erősítéssel, mechanikai rögzítéssel, felületi zárással valamint kiegészítő  profilokkal, egyenes él-képzésű, normál homlokzati EPS hőszigetelő lapokkal, ragasztóporból</t>
  </si>
  <si>
    <t>képzett ragasztóba,  tagolt sík, függőleges falon, vékony vakolattal, AUSTROTHERM AT-H80 hőszigetelő lemez,  vastagság: 5 cm</t>
  </si>
  <si>
    <t>48-010-1.1.2.3-0110790</t>
  </si>
  <si>
    <t>Homlokzati hőszigetelés, üvegszövetháló-erősítéssel, mechanikai rögzítéssel, felületi zárással valamint kiegészítő  profilokkal, egyenes él-képzésű, normál homlokzati EPS hőszigetelő lapokkal, ragasztóporból képzett ragasztóba,  tagolt sík, függőleges</t>
  </si>
  <si>
    <t>falon, vékony vakolattal, AUSTROTHERM AT-H80 hőszigetelő lemez,  vastagság: 14 cm</t>
  </si>
  <si>
    <t>48-010-1.1.2.3-0110804</t>
  </si>
  <si>
    <t>Homlokzati nyílászáró bélelet hőszigetelés, üvegszövetháló-erősítéssel, mechanikai rögzítéssel, felületi zárással valamint kiegészítő  profilokkal, egyenes él-képzésű, normál homlokzati EPS hőszigetelő lapokkal, ragasztóporból képzett ragasztóba,  tagolt</t>
  </si>
  <si>
    <t>sík, függőleges és fej feletti falon, vékony vakolattal, AUSTROTHERM Grafit hőszigetelő lemez,  vastagság: 4 cm</t>
  </si>
  <si>
    <t>48-010-1.1.2.3-0111804</t>
  </si>
  <si>
    <t>Homlokzati nyílászáró bélelet és kiemelt nyíláskeret képzés hőszigetelő lapokból, üvegszövetháló-erősítéssel, mechanikai rögzítéssel, felületi zárással valamint kiegészítő  profilokkal, egyenes él-képzésű, normál homlokzati EPS hőszigetelő lapokkal,</t>
  </si>
  <si>
    <t>ragasztóporból képzett ragasztóba,  tagolt sík, függőleges és fej feletti falon, vékony vakolattal, AUSTROTHERM Grafit hőszigetelő lemez,  vastagság: 4 cm</t>
  </si>
  <si>
    <t>48-010-1.3.1.2-0118012</t>
  </si>
  <si>
    <t>Lábazat homlokzati hőszigetelése, üvegszövetháló-erősítéssel, mechanikai rögzítéssel, felületi zárással, kiegészítő profilokkal, egyenes él-képzésű, érdesített XPS hőszigetelő lapokkal, ragasztóporból képzett ragasztóba, tagolt sík, függőleges falon</t>
  </si>
  <si>
    <t>AUSTROTHERM Expert XPS extrudált polisztirolhab lemez,  12 cm vtg.</t>
  </si>
  <si>
    <t>48-010-1.3.1.3-0118012</t>
  </si>
  <si>
    <t>Pincefal hőszigetelése járdasíktól 80 cm mélységig  üvegszövetháló-erősítéssel, mechanikai rögzítéssel, felületi zárással, kiegészítő profilokkal, egyenes él-képzésű, érdesített XPS hőszigetelő lapokkal, ragasztóporból képzett ragasztóba, tagolt sík,</t>
  </si>
  <si>
    <t>függőleges falon AUSTROTHERM Expert XPS extrudált polisztirolhab lemez,  12 cm vtg.</t>
  </si>
  <si>
    <t>48-013-1.1</t>
  </si>
  <si>
    <t>Bevonatszigetelés aljzatának kellősítése, lábazati falon</t>
  </si>
  <si>
    <t>48-013-1.1.1</t>
  </si>
  <si>
    <t>Pincefal hőszigetelése miatt Bevonatszigetelés aljzatának kellősítése, pincefalon járdasíktól 80 cm mélységig</t>
  </si>
  <si>
    <t>48-013-5.1-0315204</t>
  </si>
  <si>
    <t>Lábazat bevonatszigetelése, két rétegben,  MAPELASTIC szigetelőhabarccsal, kellősítéssel, glettvassal vagy simítóval felhordva</t>
  </si>
  <si>
    <t>48-013-5.1.1-0315204</t>
  </si>
  <si>
    <t>Pincefal hőszigetelése miatt pincefal bevonatszigetelése, két rétegben,  MAPELASTIC szigetelőhabarccsal, kellősítéssel, glettvassal vagy simítóval felhordva járdasíktól 80 cm mélységig</t>
  </si>
  <si>
    <t>48-021-1.1.1.2-2414083</t>
  </si>
  <si>
    <t>Épület dilatációs függőleges homlokzati hézag képzés, tartósan rugalmas, UV stabil szilikon kitt tömítés,  PE habzsinór háttámasszal</t>
  </si>
  <si>
    <t>48-021-1.51.1.2.2-0190194</t>
  </si>
  <si>
    <t>Szigetelések rögzítése; Hőszigetelő táblák pontszerű mechanikai rögzítése, alulról hűlő födém alsó felületén, fém beütődübelekkel DHM 120 fém rögzítőelem, lapvastagság: 10 cm,  17 cm hosszú</t>
  </si>
  <si>
    <t>48-021-1.51.2.2.2-0190192</t>
  </si>
  <si>
    <t>Szigetelések rögzítése; Hőszigetelő táblák pontszerű mechanikai rögzítése, homlokzaton, attika falon, fém beütődübelekkel DHM 60 fém rögzítőelem, lapvastagság: 5 cm,  11 cm hosszú</t>
  </si>
  <si>
    <t>48-021-1.51.2.3.1-0190211</t>
  </si>
  <si>
    <t>Szigetelések rögzítése; Hőszigetelő táblák pontszerű mechanikai rögzítése, homlokzaton, kávákban  vázkerámia vagy beton aljzatszerkezethez, fém beütődübelekkel 8NZ dübel rögzítőelem, lapvastagság: 4 cm,  13 cm hosszú</t>
  </si>
  <si>
    <t>48-021-1.51.2.3.1-0190214</t>
  </si>
  <si>
    <t>Szigetelések rögzítése; Hőszigetelő táblák pontszerű mechanikai rögzítése, lábazaton, pincefalon fém beütődübelekkel 8NZ dübel rögzítőelem, lapvastagság: 12 cm,  17 cm hosszú</t>
  </si>
  <si>
    <t>48-021-1.51.2.3.1-0190215</t>
  </si>
  <si>
    <t>Szigetelések rögzítése; Hőszigetelő táblák pontszerű mechanikai rögzítése, homlokzaton, fém beütődübelekkel 8NZ dübel rögzítőelem, lapvastagság: 14 cm,  19 cm hosszú</t>
  </si>
  <si>
    <t>Szigetelés</t>
  </si>
  <si>
    <t>90-005-7.1</t>
  </si>
  <si>
    <t>Lomtalanítás, takarítás, padláson hőszigetelés miatt</t>
  </si>
  <si>
    <t>90-008-1-0190081</t>
  </si>
  <si>
    <t>Munkák előtt padlóburkolatok takarásának készítése két réteg agró fóliával, közlekedési szakaszon, munkaterületen</t>
  </si>
  <si>
    <t>90-008-11-0190010</t>
  </si>
  <si>
    <t>Festési munkák előtt nyílászárók  fóliával való védőtakarása</t>
  </si>
  <si>
    <t>Takarítási munkák</t>
  </si>
  <si>
    <t>Összesen:</t>
  </si>
  <si>
    <t xml:space="preserve">Név: KERESZTURY  DEZSŐ                 </t>
  </si>
  <si>
    <t xml:space="preserve">                                       </t>
  </si>
  <si>
    <t xml:space="preserve">         ÁLTALÁNOS  ISKOLA             </t>
  </si>
  <si>
    <t xml:space="preserve">Cím : BUDAPEST, X.                     </t>
  </si>
  <si>
    <t xml:space="preserve"> Kelt:      2013. január               </t>
  </si>
  <si>
    <t xml:space="preserve">          Keresztúri  út  5-7.         </t>
  </si>
  <si>
    <t xml:space="preserve">A munka leírása:                       </t>
  </si>
  <si>
    <t xml:space="preserve">Homlokzatok- és zárófödémek, pincefödém                                       </t>
  </si>
  <si>
    <t xml:space="preserve">hőszigetelési munkái, lapostetők szigetelése                                  </t>
  </si>
  <si>
    <t xml:space="preserve">                                                                              </t>
  </si>
  <si>
    <t>Költségvetés</t>
  </si>
  <si>
    <t>Megnevezés</t>
  </si>
  <si>
    <t>Anyagköltség</t>
  </si>
  <si>
    <t>Díjköltség</t>
  </si>
  <si>
    <t>1. Építmény közvetlen költségei</t>
  </si>
  <si>
    <t>1.1 Közvetlen önköltség összesen</t>
  </si>
  <si>
    <t>2.1 ÁFA vetítési alap</t>
  </si>
  <si>
    <t>2.2 Áfa</t>
  </si>
  <si>
    <t>3.  A munka ára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</si>
</sst>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color theme="1"/>
      <name val="terc time"/>
      <charset val="2"/>
    </font>
    <font>
      <b/>
      <sz val="10"/>
      <color theme="1"/>
      <name val="terc time"/>
      <charset val="2"/>
    </font>
    <font>
      <b/>
      <sz val="10"/>
      <color theme="1"/>
      <name val="Times New Roman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10" fontId="4" fillId="0" borderId="2" xfId="0" applyNumberFormat="1" applyFont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>
      <alignment vertical="top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E46" sqref="E46"/>
    </sheetView>
  </sheetViews>
  <sheetFormatPr defaultRowHeight="12.75"/>
  <cols>
    <col min="1" max="1" width="36.42578125" style="6" customWidth="1"/>
    <col min="2" max="2" width="10.7109375" style="6" customWidth="1"/>
    <col min="3" max="4" width="15.7109375" style="6" customWidth="1"/>
    <col min="5" max="16384" width="9.140625" style="6"/>
  </cols>
  <sheetData>
    <row r="1" spans="1:4" s="9" customFormat="1">
      <c r="A1" s="25"/>
      <c r="B1" s="25"/>
      <c r="C1" s="25"/>
      <c r="D1" s="25"/>
    </row>
    <row r="2" spans="1:4" s="9" customFormat="1">
      <c r="A2" s="25"/>
      <c r="B2" s="25"/>
      <c r="C2" s="25"/>
      <c r="D2" s="25"/>
    </row>
    <row r="3" spans="1:4" s="9" customFormat="1">
      <c r="A3" s="25"/>
      <c r="B3" s="25"/>
      <c r="C3" s="25"/>
      <c r="D3" s="25"/>
    </row>
    <row r="4" spans="1:4">
      <c r="A4" s="20"/>
      <c r="B4" s="20"/>
      <c r="C4" s="20"/>
      <c r="D4" s="20"/>
    </row>
    <row r="5" spans="1:4">
      <c r="A5" s="20"/>
      <c r="B5" s="20"/>
      <c r="C5" s="20"/>
      <c r="D5" s="20"/>
    </row>
    <row r="6" spans="1:4">
      <c r="A6" s="20"/>
      <c r="B6" s="20"/>
      <c r="C6" s="20"/>
      <c r="D6" s="20"/>
    </row>
    <row r="7" spans="1:4">
      <c r="A7" s="20"/>
      <c r="B7" s="20"/>
      <c r="C7" s="20"/>
      <c r="D7" s="20"/>
    </row>
    <row r="9" spans="1:4">
      <c r="A9" s="6" t="s">
        <v>337</v>
      </c>
      <c r="C9" s="6" t="s">
        <v>338</v>
      </c>
    </row>
    <row r="10" spans="1:4">
      <c r="A10" s="6" t="s">
        <v>339</v>
      </c>
      <c r="C10" s="6" t="s">
        <v>338</v>
      </c>
    </row>
    <row r="11" spans="1:4">
      <c r="A11" s="6" t="s">
        <v>340</v>
      </c>
      <c r="C11" s="6" t="s">
        <v>341</v>
      </c>
    </row>
    <row r="12" spans="1:4">
      <c r="A12" s="6" t="s">
        <v>342</v>
      </c>
      <c r="C12" s="6" t="s">
        <v>338</v>
      </c>
    </row>
    <row r="13" spans="1:4">
      <c r="A13" s="6" t="s">
        <v>338</v>
      </c>
      <c r="C13" s="6" t="s">
        <v>338</v>
      </c>
    </row>
    <row r="14" spans="1:4">
      <c r="A14" s="6" t="s">
        <v>338</v>
      </c>
      <c r="C14" s="6" t="s">
        <v>338</v>
      </c>
    </row>
    <row r="15" spans="1:4">
      <c r="A15" s="6" t="s">
        <v>343</v>
      </c>
      <c r="C15" s="6" t="s">
        <v>338</v>
      </c>
    </row>
    <row r="16" spans="1:4">
      <c r="A16" s="6" t="s">
        <v>344</v>
      </c>
    </row>
    <row r="17" spans="1:4">
      <c r="A17" s="6" t="s">
        <v>345</v>
      </c>
    </row>
    <row r="18" spans="1:4">
      <c r="A18" s="6" t="s">
        <v>346</v>
      </c>
    </row>
    <row r="19" spans="1:4">
      <c r="A19" s="6" t="s">
        <v>346</v>
      </c>
    </row>
    <row r="20" spans="1:4">
      <c r="A20" s="6" t="s">
        <v>346</v>
      </c>
    </row>
    <row r="22" spans="1:4">
      <c r="A22" s="21" t="s">
        <v>347</v>
      </c>
      <c r="B22" s="21"/>
      <c r="C22" s="21"/>
      <c r="D22" s="21"/>
    </row>
    <row r="23" spans="1:4">
      <c r="A23" s="10" t="s">
        <v>348</v>
      </c>
      <c r="B23" s="10"/>
      <c r="C23" s="13" t="s">
        <v>349</v>
      </c>
      <c r="D23" s="13" t="s">
        <v>350</v>
      </c>
    </row>
    <row r="24" spans="1:4">
      <c r="A24" s="10" t="s">
        <v>351</v>
      </c>
      <c r="B24" s="10"/>
      <c r="C24" s="10">
        <f>ROUND(SUM(Összesítő!B2:'Összesítő'!B18),0)</f>
        <v>148697453</v>
      </c>
      <c r="D24" s="10">
        <f>ROUND(SUM(Összesítő!C2:'Összesítő'!C18),0)</f>
        <v>67777619</v>
      </c>
    </row>
    <row r="25" spans="1:4">
      <c r="A25" s="10" t="s">
        <v>352</v>
      </c>
      <c r="B25" s="10"/>
      <c r="C25" s="10">
        <f>ROUND(C24,0)</f>
        <v>148697453</v>
      </c>
      <c r="D25" s="10">
        <f>ROUND(D24,0)</f>
        <v>67777619</v>
      </c>
    </row>
    <row r="26" spans="1:4">
      <c r="A26" s="6" t="s">
        <v>353</v>
      </c>
      <c r="C26" s="22">
        <f>ROUND(C25+D25,0)</f>
        <v>216475072</v>
      </c>
      <c r="D26" s="22"/>
    </row>
    <row r="27" spans="1:4">
      <c r="A27" s="10" t="s">
        <v>354</v>
      </c>
      <c r="B27" s="11">
        <v>0.27</v>
      </c>
      <c r="C27" s="23">
        <f>ROUND(C26*B27,0)</f>
        <v>58448269</v>
      </c>
      <c r="D27" s="23"/>
    </row>
    <row r="28" spans="1:4">
      <c r="A28" s="10" t="s">
        <v>355</v>
      </c>
      <c r="B28" s="10"/>
      <c r="C28" s="24">
        <f>ROUND(C26+C27,0)</f>
        <v>274923341</v>
      </c>
      <c r="D28" s="24"/>
    </row>
    <row r="32" spans="1:4">
      <c r="A32" s="12"/>
    </row>
    <row r="33" spans="1:1">
      <c r="A33" s="12"/>
    </row>
    <row r="34" spans="1:1">
      <c r="A34" s="12"/>
    </row>
  </sheetData>
  <mergeCells count="11">
    <mergeCell ref="A6:D6"/>
    <mergeCell ref="A1:D1"/>
    <mergeCell ref="A2:D2"/>
    <mergeCell ref="A3:D3"/>
    <mergeCell ref="A4:D4"/>
    <mergeCell ref="A5:D5"/>
    <mergeCell ref="A7:D7"/>
    <mergeCell ref="A22:D22"/>
    <mergeCell ref="C26:D26"/>
    <mergeCell ref="C27:D27"/>
    <mergeCell ref="C28:D28"/>
  </mergeCells>
  <pageMargins left="1" right="1" top="1" bottom="1" header="0.41666666666666669" footer="0.41666666666666669"/>
  <pageSetup paperSize="9" firstPageNumber="4294963191" orientation="portrait" useFirstPageNumber="1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25.5">
      <c r="A2" s="17">
        <v>1</v>
      </c>
      <c r="B2" s="7" t="s">
        <v>94</v>
      </c>
      <c r="C2" s="7" t="s">
        <v>95</v>
      </c>
      <c r="D2" s="18">
        <v>384.57</v>
      </c>
      <c r="E2" s="7" t="s">
        <v>42</v>
      </c>
      <c r="F2" s="18">
        <v>0</v>
      </c>
      <c r="G2" s="18">
        <v>1760</v>
      </c>
      <c r="H2" s="18">
        <f>ROUND(D2*F2, 0)</f>
        <v>0</v>
      </c>
      <c r="I2" s="18">
        <f>ROUND(D2*G2, 0)</f>
        <v>676843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25.5">
      <c r="A4" s="17">
        <v>2</v>
      </c>
      <c r="B4" s="7" t="s">
        <v>96</v>
      </c>
      <c r="C4" s="7" t="s">
        <v>97</v>
      </c>
      <c r="D4" s="18">
        <v>86</v>
      </c>
      <c r="E4" s="7" t="s">
        <v>42</v>
      </c>
      <c r="F4" s="18">
        <v>0</v>
      </c>
      <c r="G4" s="18">
        <v>520</v>
      </c>
      <c r="H4" s="18">
        <f>ROUND(D4*F4, 0)</f>
        <v>0</v>
      </c>
      <c r="I4" s="18">
        <f>ROUND(D4*G4, 0)</f>
        <v>44720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>
      <c r="A6" s="17">
        <v>3</v>
      </c>
      <c r="B6" s="7" t="s">
        <v>98</v>
      </c>
      <c r="C6" s="7" t="s">
        <v>99</v>
      </c>
      <c r="D6" s="18">
        <v>4108.91</v>
      </c>
      <c r="E6" s="7" t="s">
        <v>42</v>
      </c>
      <c r="F6" s="18">
        <v>0</v>
      </c>
      <c r="G6" s="18">
        <v>120</v>
      </c>
      <c r="H6" s="18">
        <f>ROUND(D6*F6, 0)</f>
        <v>0</v>
      </c>
      <c r="I6" s="18">
        <f>ROUND(D6*G6, 0)</f>
        <v>493069</v>
      </c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ht="38.25">
      <c r="A8" s="17">
        <v>4</v>
      </c>
      <c r="B8" s="7" t="s">
        <v>100</v>
      </c>
      <c r="C8" s="7" t="s">
        <v>101</v>
      </c>
      <c r="D8" s="18">
        <v>31.4</v>
      </c>
      <c r="E8" s="7" t="s">
        <v>42</v>
      </c>
      <c r="F8" s="18">
        <v>488</v>
      </c>
      <c r="G8" s="18">
        <v>240</v>
      </c>
      <c r="H8" s="18">
        <f>ROUND(D8*F8, 0)</f>
        <v>15323</v>
      </c>
      <c r="I8" s="18">
        <f>ROUND(D8*G8, 0)</f>
        <v>7536</v>
      </c>
    </row>
    <row r="9" spans="1:9">
      <c r="A9" s="17"/>
      <c r="B9" s="7"/>
      <c r="C9" s="7"/>
      <c r="D9" s="18"/>
      <c r="E9" s="7"/>
      <c r="F9" s="18"/>
      <c r="G9" s="18"/>
      <c r="H9" s="18"/>
      <c r="I9" s="18"/>
    </row>
    <row r="10" spans="1:9" ht="38.25">
      <c r="A10" s="17">
        <v>5</v>
      </c>
      <c r="B10" s="7" t="s">
        <v>102</v>
      </c>
      <c r="C10" s="7" t="s">
        <v>103</v>
      </c>
      <c r="D10" s="18">
        <v>4211.18</v>
      </c>
      <c r="E10" s="7" t="s">
        <v>42</v>
      </c>
      <c r="F10" s="18">
        <v>471</v>
      </c>
      <c r="G10" s="18">
        <v>240</v>
      </c>
      <c r="H10" s="18">
        <f>ROUND(D10*F10, 0)</f>
        <v>1983466</v>
      </c>
      <c r="I10" s="18">
        <f>ROUND(D10*G10, 0)</f>
        <v>1010683</v>
      </c>
    </row>
    <row r="11" spans="1:9">
      <c r="A11" s="17"/>
      <c r="B11" s="7"/>
      <c r="C11" s="7"/>
      <c r="D11" s="18"/>
      <c r="E11" s="7"/>
      <c r="F11" s="18"/>
      <c r="G11" s="18"/>
      <c r="H11" s="18"/>
      <c r="I11" s="18"/>
    </row>
    <row r="12" spans="1:9" ht="89.25">
      <c r="A12" s="17">
        <v>6</v>
      </c>
      <c r="B12" s="7" t="s">
        <v>104</v>
      </c>
      <c r="C12" s="7" t="s">
        <v>105</v>
      </c>
      <c r="D12" s="18">
        <v>343.3</v>
      </c>
      <c r="E12" s="7" t="s">
        <v>42</v>
      </c>
      <c r="F12" s="18">
        <v>2420</v>
      </c>
      <c r="G12" s="18">
        <v>640</v>
      </c>
      <c r="H12" s="18">
        <f>ROUND(D12*F12, 0)</f>
        <v>830786</v>
      </c>
      <c r="I12" s="18">
        <f>ROUND(D12*G12, 0)</f>
        <v>219712</v>
      </c>
    </row>
    <row r="13" spans="1:9">
      <c r="A13" s="17"/>
      <c r="B13" s="7"/>
      <c r="C13" s="7"/>
      <c r="D13" s="18"/>
      <c r="E13" s="7"/>
      <c r="F13" s="18"/>
      <c r="G13" s="18"/>
      <c r="H13" s="18"/>
      <c r="I13" s="18"/>
    </row>
    <row r="14" spans="1:9" ht="76.5">
      <c r="A14" s="17">
        <v>7</v>
      </c>
      <c r="B14" s="7" t="s">
        <v>106</v>
      </c>
      <c r="C14" s="7" t="s">
        <v>107</v>
      </c>
      <c r="D14" s="18">
        <v>3867.88</v>
      </c>
      <c r="E14" s="7" t="s">
        <v>42</v>
      </c>
      <c r="F14" s="18">
        <v>2390</v>
      </c>
      <c r="G14" s="18">
        <v>640</v>
      </c>
      <c r="H14" s="18">
        <f>ROUND(D14*F14, 0)</f>
        <v>9244233</v>
      </c>
      <c r="I14" s="18">
        <f>ROUND(D14*G14, 0)</f>
        <v>2475443</v>
      </c>
    </row>
    <row r="15" spans="1:9">
      <c r="A15" s="17"/>
      <c r="B15" s="7"/>
      <c r="C15" s="7"/>
      <c r="D15" s="18"/>
      <c r="E15" s="7"/>
      <c r="F15" s="18"/>
      <c r="G15" s="18"/>
      <c r="H15" s="18"/>
      <c r="I15" s="18"/>
    </row>
    <row r="16" spans="1:9" ht="63.75">
      <c r="A16" s="17">
        <v>8</v>
      </c>
      <c r="B16" s="7" t="s">
        <v>108</v>
      </c>
      <c r="C16" s="7" t="s">
        <v>109</v>
      </c>
      <c r="D16" s="18">
        <v>31.4</v>
      </c>
      <c r="E16" s="7" t="s">
        <v>42</v>
      </c>
      <c r="F16" s="18">
        <v>2679</v>
      </c>
      <c r="G16" s="18">
        <v>640</v>
      </c>
      <c r="H16" s="18">
        <f>ROUND(D16*F16, 0)</f>
        <v>84121</v>
      </c>
      <c r="I16" s="18">
        <f>ROUND(D16*G16, 0)</f>
        <v>20096</v>
      </c>
    </row>
    <row r="17" spans="1:9">
      <c r="A17" s="17"/>
      <c r="B17" s="7"/>
      <c r="C17" s="7"/>
      <c r="D17" s="18"/>
      <c r="E17" s="7"/>
      <c r="F17" s="18"/>
      <c r="G17" s="18"/>
      <c r="H17" s="18"/>
      <c r="I17" s="18"/>
    </row>
    <row r="18" spans="1:9" ht="63.75">
      <c r="A18" s="17">
        <v>9</v>
      </c>
      <c r="B18" s="7" t="s">
        <v>110</v>
      </c>
      <c r="C18" s="7" t="s">
        <v>111</v>
      </c>
      <c r="D18" s="18">
        <v>385.85</v>
      </c>
      <c r="E18" s="7" t="s">
        <v>42</v>
      </c>
      <c r="F18" s="18">
        <v>2635</v>
      </c>
      <c r="G18" s="18">
        <v>960</v>
      </c>
      <c r="H18" s="18">
        <f>ROUND(D18*F18, 0)</f>
        <v>1016715</v>
      </c>
      <c r="I18" s="18">
        <f>ROUND(D18*G18, 0)</f>
        <v>370416</v>
      </c>
    </row>
    <row r="19" spans="1:9">
      <c r="A19" s="17"/>
      <c r="B19" s="7"/>
      <c r="C19" s="7"/>
      <c r="D19" s="18"/>
      <c r="E19" s="7"/>
      <c r="F19" s="18"/>
      <c r="G19" s="18"/>
      <c r="H19" s="18"/>
      <c r="I19" s="18"/>
    </row>
    <row r="20" spans="1:9" ht="38.25">
      <c r="A20" s="17">
        <v>10</v>
      </c>
      <c r="B20" s="7" t="s">
        <v>112</v>
      </c>
      <c r="C20" s="7" t="s">
        <v>113</v>
      </c>
      <c r="D20" s="18">
        <v>3</v>
      </c>
      <c r="E20" s="7" t="s">
        <v>13</v>
      </c>
      <c r="F20" s="18">
        <v>16810</v>
      </c>
      <c r="G20" s="18">
        <v>47100</v>
      </c>
      <c r="H20" s="18">
        <f>ROUND(D20*F20, 0)</f>
        <v>50430</v>
      </c>
      <c r="I20" s="18">
        <f>ROUND(D20*G20, 0)</f>
        <v>141300</v>
      </c>
    </row>
    <row r="21" spans="1:9">
      <c r="A21" s="17"/>
      <c r="B21" s="7"/>
      <c r="C21" s="7"/>
      <c r="D21" s="18"/>
      <c r="E21" s="7"/>
      <c r="F21" s="18"/>
      <c r="G21" s="18"/>
      <c r="H21" s="18"/>
      <c r="I21" s="18"/>
    </row>
    <row r="22" spans="1:9" ht="38.25">
      <c r="A22" s="17">
        <v>11</v>
      </c>
      <c r="B22" s="7" t="s">
        <v>114</v>
      </c>
      <c r="C22" s="7" t="s">
        <v>115</v>
      </c>
      <c r="D22" s="18">
        <v>457.72</v>
      </c>
      <c r="E22" s="7" t="s">
        <v>42</v>
      </c>
      <c r="F22" s="18">
        <v>340</v>
      </c>
      <c r="G22" s="18">
        <v>380</v>
      </c>
      <c r="H22" s="18">
        <f>ROUND(D22*F22, 0)</f>
        <v>155625</v>
      </c>
      <c r="I22" s="18">
        <f>ROUND(D22*G22, 0)</f>
        <v>173934</v>
      </c>
    </row>
    <row r="23" spans="1:9">
      <c r="A23" s="17"/>
      <c r="B23" s="7"/>
      <c r="C23" s="7"/>
      <c r="D23" s="18"/>
      <c r="E23" s="7"/>
      <c r="F23" s="18"/>
      <c r="G23" s="18"/>
      <c r="H23" s="18"/>
      <c r="I23" s="18"/>
    </row>
    <row r="24" spans="1:9" ht="38.25">
      <c r="A24" s="17">
        <v>12</v>
      </c>
      <c r="B24" s="7" t="s">
        <v>116</v>
      </c>
      <c r="C24" s="7" t="s">
        <v>117</v>
      </c>
      <c r="D24" s="18">
        <v>31.4</v>
      </c>
      <c r="E24" s="7" t="s">
        <v>42</v>
      </c>
      <c r="F24" s="18">
        <v>640</v>
      </c>
      <c r="G24" s="18">
        <v>780</v>
      </c>
      <c r="H24" s="18">
        <f>ROUND(D24*F24, 0)</f>
        <v>20096</v>
      </c>
      <c r="I24" s="18">
        <f>ROUND(D24*G24, 0)</f>
        <v>24492</v>
      </c>
    </row>
    <row r="25" spans="1:9">
      <c r="A25" s="17"/>
      <c r="B25" s="7"/>
      <c r="C25" s="7"/>
      <c r="D25" s="18"/>
      <c r="E25" s="7"/>
      <c r="F25" s="18"/>
      <c r="G25" s="18"/>
      <c r="H25" s="18"/>
      <c r="I25" s="18"/>
    </row>
    <row r="26" spans="1:9" ht="38.25">
      <c r="A26" s="17">
        <v>13</v>
      </c>
      <c r="B26" s="7" t="s">
        <v>118</v>
      </c>
      <c r="C26" s="7" t="s">
        <v>119</v>
      </c>
      <c r="D26" s="18">
        <v>3670.82</v>
      </c>
      <c r="E26" s="7" t="s">
        <v>25</v>
      </c>
      <c r="F26" s="18">
        <v>294</v>
      </c>
      <c r="G26" s="18">
        <v>640</v>
      </c>
      <c r="H26" s="18">
        <f>ROUND(D26*F26, 0)</f>
        <v>1079221</v>
      </c>
      <c r="I26" s="18">
        <f>ROUND(D26*G26, 0)</f>
        <v>2349325</v>
      </c>
    </row>
    <row r="27" spans="1:9">
      <c r="A27" s="17"/>
      <c r="B27" s="7"/>
      <c r="C27" s="7"/>
      <c r="D27" s="18"/>
      <c r="E27" s="7"/>
      <c r="F27" s="18"/>
      <c r="G27" s="18"/>
      <c r="H27" s="18"/>
      <c r="I27" s="18"/>
    </row>
    <row r="28" spans="1:9" ht="25.5">
      <c r="A28" s="17">
        <v>14</v>
      </c>
      <c r="B28" s="7" t="s">
        <v>120</v>
      </c>
      <c r="C28" s="7" t="s">
        <v>121</v>
      </c>
      <c r="D28" s="18">
        <v>3</v>
      </c>
      <c r="E28" s="7" t="s">
        <v>13</v>
      </c>
      <c r="F28" s="18">
        <v>4653</v>
      </c>
      <c r="G28" s="18">
        <v>4320</v>
      </c>
      <c r="H28" s="18">
        <f>ROUND(D28*F28, 0)</f>
        <v>13959</v>
      </c>
      <c r="I28" s="18">
        <f>ROUND(D28*G28, 0)</f>
        <v>12960</v>
      </c>
    </row>
    <row r="29" spans="1:9">
      <c r="A29" s="17"/>
      <c r="B29" s="7"/>
      <c r="C29" s="7"/>
      <c r="D29" s="18"/>
      <c r="E29" s="7"/>
      <c r="F29" s="18"/>
      <c r="G29" s="18"/>
      <c r="H29" s="18"/>
      <c r="I29" s="18"/>
    </row>
    <row r="30" spans="1:9" s="5" customFormat="1">
      <c r="A30" s="16"/>
      <c r="B30" s="14"/>
      <c r="C30" s="14" t="s">
        <v>39</v>
      </c>
      <c r="D30" s="15"/>
      <c r="E30" s="14"/>
      <c r="F30" s="15"/>
      <c r="G30" s="15"/>
      <c r="H30" s="15">
        <f>ROUND(SUM(H2:H29),0)</f>
        <v>14493975</v>
      </c>
      <c r="I30" s="15">
        <f>ROUND(SUM(I2:I29),0)</f>
        <v>8020529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Vakolás és rabicolás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51">
      <c r="A2" s="17">
        <v>1</v>
      </c>
      <c r="B2" s="7" t="s">
        <v>123</v>
      </c>
      <c r="C2" s="7" t="s">
        <v>124</v>
      </c>
      <c r="D2" s="18">
        <v>112.4</v>
      </c>
      <c r="E2" s="7" t="s">
        <v>42</v>
      </c>
      <c r="F2" s="18">
        <v>611</v>
      </c>
      <c r="G2" s="18">
        <v>2720</v>
      </c>
      <c r="H2" s="18">
        <f>ROUND(D2*F2, 0)</f>
        <v>68676</v>
      </c>
      <c r="I2" s="18">
        <f>ROUND(D2*G2, 0)</f>
        <v>305728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s="5" customFormat="1">
      <c r="A4" s="16"/>
      <c r="B4" s="14"/>
      <c r="C4" s="14" t="s">
        <v>39</v>
      </c>
      <c r="D4" s="15"/>
      <c r="E4" s="14"/>
      <c r="F4" s="15"/>
      <c r="G4" s="15"/>
      <c r="H4" s="15">
        <f>ROUND(SUM(H2:H3),0)</f>
        <v>68676</v>
      </c>
      <c r="I4" s="15">
        <f>ROUND(SUM(I2:I3),0)</f>
        <v>305728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Tetőfedés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38.25">
      <c r="A2" s="17">
        <v>1</v>
      </c>
      <c r="B2" s="7" t="s">
        <v>126</v>
      </c>
      <c r="C2" s="7" t="s">
        <v>127</v>
      </c>
      <c r="D2" s="18">
        <v>48.2</v>
      </c>
      <c r="E2" s="7" t="s">
        <v>42</v>
      </c>
      <c r="F2" s="18">
        <v>0</v>
      </c>
      <c r="G2" s="18">
        <v>1440</v>
      </c>
      <c r="H2" s="18">
        <f>ROUND(D2*F2, 0)</f>
        <v>0</v>
      </c>
      <c r="I2" s="18">
        <f>ROUND(D2*G2, 0)</f>
        <v>69408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51">
      <c r="A4" s="17">
        <v>2</v>
      </c>
      <c r="B4" s="7" t="s">
        <v>128</v>
      </c>
      <c r="C4" s="7" t="s">
        <v>129</v>
      </c>
      <c r="D4" s="18">
        <v>48.2</v>
      </c>
      <c r="E4" s="7" t="s">
        <v>42</v>
      </c>
      <c r="F4" s="18">
        <v>2954</v>
      </c>
      <c r="G4" s="18">
        <v>3840</v>
      </c>
      <c r="H4" s="18">
        <f>ROUND(D4*F4, 0)</f>
        <v>142383</v>
      </c>
      <c r="I4" s="18">
        <f>ROUND(D4*G4, 0)</f>
        <v>185088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 ht="102">
      <c r="A6" s="17">
        <v>3</v>
      </c>
      <c r="B6" s="7" t="s">
        <v>130</v>
      </c>
      <c r="C6" s="19" t="s">
        <v>131</v>
      </c>
      <c r="D6" s="18">
        <v>21.12</v>
      </c>
      <c r="E6" s="7" t="s">
        <v>42</v>
      </c>
      <c r="F6" s="18">
        <v>331</v>
      </c>
      <c r="G6" s="18">
        <v>1400</v>
      </c>
      <c r="H6" s="18">
        <f>ROUND(D6*F6, 0)</f>
        <v>6991</v>
      </c>
      <c r="I6" s="18">
        <f>ROUND(D6*G6, 0)</f>
        <v>29568</v>
      </c>
    </row>
    <row r="7" spans="1:9">
      <c r="A7" s="17"/>
      <c r="B7" s="7"/>
      <c r="C7" s="19" t="s">
        <v>132</v>
      </c>
      <c r="D7" s="18"/>
      <c r="E7" s="7"/>
      <c r="F7" s="18"/>
      <c r="G7" s="18"/>
      <c r="H7" s="18"/>
      <c r="I7" s="18"/>
    </row>
    <row r="8" spans="1:9">
      <c r="A8" s="17"/>
      <c r="B8" s="7"/>
      <c r="C8" s="7"/>
      <c r="D8" s="18"/>
      <c r="E8" s="7"/>
      <c r="F8" s="18"/>
      <c r="G8" s="18"/>
      <c r="H8" s="18"/>
      <c r="I8" s="18"/>
    </row>
    <row r="9" spans="1:9" s="5" customFormat="1">
      <c r="A9" s="16"/>
      <c r="B9" s="14"/>
      <c r="C9" s="14" t="s">
        <v>39</v>
      </c>
      <c r="D9" s="15"/>
      <c r="E9" s="14"/>
      <c r="F9" s="15"/>
      <c r="G9" s="15"/>
      <c r="H9" s="15">
        <f>ROUND(SUM(H2:H8),0)</f>
        <v>149374</v>
      </c>
      <c r="I9" s="15">
        <f>ROUND(SUM(I2:I8),0)</f>
        <v>284064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Aljzatkészítés, hideg- és melegburkolatok készítése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>
      <c r="A2" s="17">
        <v>1</v>
      </c>
      <c r="B2" s="7" t="s">
        <v>134</v>
      </c>
      <c r="C2" s="7" t="s">
        <v>135</v>
      </c>
      <c r="D2" s="18">
        <v>224.8</v>
      </c>
      <c r="E2" s="7" t="s">
        <v>25</v>
      </c>
      <c r="F2" s="18">
        <v>0</v>
      </c>
      <c r="G2" s="18">
        <v>480</v>
      </c>
      <c r="H2" s="18">
        <f>ROUND(D2*F2, 0)</f>
        <v>0</v>
      </c>
      <c r="I2" s="18">
        <f>ROUND(D2*G2, 0)</f>
        <v>107904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>
      <c r="A4" s="17">
        <v>2</v>
      </c>
      <c r="B4" s="7" t="s">
        <v>136</v>
      </c>
      <c r="C4" s="7" t="s">
        <v>137</v>
      </c>
      <c r="D4" s="18">
        <v>54.88</v>
      </c>
      <c r="E4" s="7" t="s">
        <v>25</v>
      </c>
      <c r="F4" s="18">
        <v>0</v>
      </c>
      <c r="G4" s="18">
        <v>480</v>
      </c>
      <c r="H4" s="18">
        <f>ROUND(D4*F4, 0)</f>
        <v>0</v>
      </c>
      <c r="I4" s="18">
        <f>ROUND(D4*G4, 0)</f>
        <v>26342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>
      <c r="A6" s="17">
        <v>3</v>
      </c>
      <c r="B6" s="7" t="s">
        <v>138</v>
      </c>
      <c r="C6" s="7" t="s">
        <v>139</v>
      </c>
      <c r="D6" s="18">
        <v>740.53</v>
      </c>
      <c r="E6" s="7" t="s">
        <v>25</v>
      </c>
      <c r="F6" s="18">
        <v>0</v>
      </c>
      <c r="G6" s="18">
        <v>980</v>
      </c>
      <c r="H6" s="18">
        <f>ROUND(D6*F6, 0)</f>
        <v>0</v>
      </c>
      <c r="I6" s="18">
        <f>ROUND(D6*G6, 0)</f>
        <v>725719</v>
      </c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ht="25.5">
      <c r="A8" s="17">
        <v>4</v>
      </c>
      <c r="B8" s="7" t="s">
        <v>140</v>
      </c>
      <c r="C8" s="7" t="s">
        <v>141</v>
      </c>
      <c r="D8" s="18">
        <v>34.21</v>
      </c>
      <c r="E8" s="7" t="s">
        <v>25</v>
      </c>
      <c r="F8" s="18">
        <v>0</v>
      </c>
      <c r="G8" s="18">
        <v>800</v>
      </c>
      <c r="H8" s="18">
        <f>ROUND(D8*F8, 0)</f>
        <v>0</v>
      </c>
      <c r="I8" s="18">
        <f>ROUND(D8*G8, 0)</f>
        <v>27368</v>
      </c>
    </row>
    <row r="9" spans="1:9">
      <c r="A9" s="17"/>
      <c r="B9" s="7"/>
      <c r="C9" s="7"/>
      <c r="D9" s="18"/>
      <c r="E9" s="7"/>
      <c r="F9" s="18"/>
      <c r="G9" s="18"/>
      <c r="H9" s="18"/>
      <c r="I9" s="18"/>
    </row>
    <row r="10" spans="1:9" ht="25.5">
      <c r="A10" s="17">
        <v>5</v>
      </c>
      <c r="B10" s="7" t="s">
        <v>142</v>
      </c>
      <c r="C10" s="7" t="s">
        <v>143</v>
      </c>
      <c r="D10" s="18">
        <v>53.79</v>
      </c>
      <c r="E10" s="7" t="s">
        <v>25</v>
      </c>
      <c r="F10" s="18">
        <v>0</v>
      </c>
      <c r="G10" s="18">
        <v>800</v>
      </c>
      <c r="H10" s="18">
        <f>ROUND(D10*F10, 0)</f>
        <v>0</v>
      </c>
      <c r="I10" s="18">
        <f>ROUND(D10*G10, 0)</f>
        <v>43032</v>
      </c>
    </row>
    <row r="11" spans="1:9">
      <c r="A11" s="17"/>
      <c r="B11" s="7"/>
      <c r="C11" s="7"/>
      <c r="D11" s="18"/>
      <c r="E11" s="7"/>
      <c r="F11" s="18"/>
      <c r="G11" s="18"/>
      <c r="H11" s="18"/>
      <c r="I11" s="18"/>
    </row>
    <row r="12" spans="1:9" ht="25.5">
      <c r="A12" s="17">
        <v>6</v>
      </c>
      <c r="B12" s="7" t="s">
        <v>144</v>
      </c>
      <c r="C12" s="7" t="s">
        <v>143</v>
      </c>
      <c r="D12" s="18">
        <v>28.42</v>
      </c>
      <c r="E12" s="7" t="s">
        <v>25</v>
      </c>
      <c r="F12" s="18">
        <v>0</v>
      </c>
      <c r="G12" s="18">
        <v>980</v>
      </c>
      <c r="H12" s="18">
        <f>ROUND(D12*F12, 0)</f>
        <v>0</v>
      </c>
      <c r="I12" s="18">
        <f>ROUND(D12*G12, 0)</f>
        <v>27852</v>
      </c>
    </row>
    <row r="13" spans="1:9">
      <c r="A13" s="17"/>
      <c r="B13" s="7"/>
      <c r="C13" s="7"/>
      <c r="D13" s="18"/>
      <c r="E13" s="7"/>
      <c r="F13" s="18"/>
      <c r="G13" s="18"/>
      <c r="H13" s="18"/>
      <c r="I13" s="18"/>
    </row>
    <row r="14" spans="1:9">
      <c r="A14" s="17">
        <v>7</v>
      </c>
      <c r="B14" s="7" t="s">
        <v>145</v>
      </c>
      <c r="C14" s="7" t="s">
        <v>146</v>
      </c>
      <c r="D14" s="18">
        <v>500.52</v>
      </c>
      <c r="E14" s="7" t="s">
        <v>25</v>
      </c>
      <c r="F14" s="18">
        <v>0</v>
      </c>
      <c r="G14" s="18">
        <v>640</v>
      </c>
      <c r="H14" s="18">
        <f>ROUND(D14*F14, 0)</f>
        <v>0</v>
      </c>
      <c r="I14" s="18">
        <f>ROUND(D14*G14, 0)</f>
        <v>320333</v>
      </c>
    </row>
    <row r="15" spans="1:9">
      <c r="A15" s="17"/>
      <c r="B15" s="7"/>
      <c r="C15" s="7"/>
      <c r="D15" s="18"/>
      <c r="E15" s="7"/>
      <c r="F15" s="18"/>
      <c r="G15" s="18"/>
      <c r="H15" s="18"/>
      <c r="I15" s="18"/>
    </row>
    <row r="16" spans="1:9" ht="51">
      <c r="A16" s="17">
        <v>8</v>
      </c>
      <c r="B16" s="7" t="s">
        <v>147</v>
      </c>
      <c r="C16" s="7" t="s">
        <v>148</v>
      </c>
      <c r="D16" s="18">
        <v>224.8</v>
      </c>
      <c r="E16" s="7" t="s">
        <v>25</v>
      </c>
      <c r="F16" s="18">
        <v>4828</v>
      </c>
      <c r="G16" s="18">
        <v>780</v>
      </c>
      <c r="H16" s="18">
        <f>ROUND(D16*F16, 0)</f>
        <v>1085334</v>
      </c>
      <c r="I16" s="18">
        <f>ROUND(D16*G16, 0)</f>
        <v>175344</v>
      </c>
    </row>
    <row r="17" spans="1:9">
      <c r="A17" s="17"/>
      <c r="B17" s="7"/>
      <c r="C17" s="7"/>
      <c r="D17" s="18"/>
      <c r="E17" s="7"/>
      <c r="F17" s="18"/>
      <c r="G17" s="18"/>
      <c r="H17" s="18"/>
      <c r="I17" s="18"/>
    </row>
    <row r="18" spans="1:9" ht="76.5">
      <c r="A18" s="17">
        <v>9</v>
      </c>
      <c r="B18" s="7" t="s">
        <v>149</v>
      </c>
      <c r="C18" s="7" t="s">
        <v>150</v>
      </c>
      <c r="D18" s="18">
        <v>54.88</v>
      </c>
      <c r="E18" s="7" t="s">
        <v>25</v>
      </c>
      <c r="F18" s="18">
        <v>4680</v>
      </c>
      <c r="G18" s="18">
        <v>1140</v>
      </c>
      <c r="H18" s="18">
        <f>ROUND(D18*F18, 0)</f>
        <v>256838</v>
      </c>
      <c r="I18" s="18">
        <f>ROUND(D18*G18, 0)</f>
        <v>62563</v>
      </c>
    </row>
    <row r="19" spans="1:9">
      <c r="A19" s="17"/>
      <c r="B19" s="7"/>
      <c r="C19" s="7"/>
      <c r="D19" s="18"/>
      <c r="E19" s="7"/>
      <c r="F19" s="18"/>
      <c r="G19" s="18"/>
      <c r="H19" s="18"/>
      <c r="I19" s="18"/>
    </row>
    <row r="20" spans="1:9" ht="38.25">
      <c r="A20" s="17">
        <v>10</v>
      </c>
      <c r="B20" s="7" t="s">
        <v>151</v>
      </c>
      <c r="C20" s="7" t="s">
        <v>152</v>
      </c>
      <c r="D20" s="18">
        <v>7</v>
      </c>
      <c r="E20" s="7" t="s">
        <v>18</v>
      </c>
      <c r="F20" s="18">
        <v>10972</v>
      </c>
      <c r="G20" s="18">
        <v>3040</v>
      </c>
      <c r="H20" s="18">
        <f>ROUND(D20*F20, 0)</f>
        <v>76804</v>
      </c>
      <c r="I20" s="18">
        <f>ROUND(D20*G20, 0)</f>
        <v>21280</v>
      </c>
    </row>
    <row r="21" spans="1:9">
      <c r="A21" s="17"/>
      <c r="B21" s="7"/>
      <c r="C21" s="7"/>
      <c r="D21" s="18"/>
      <c r="E21" s="7"/>
      <c r="F21" s="18"/>
      <c r="G21" s="18"/>
      <c r="H21" s="18"/>
      <c r="I21" s="18"/>
    </row>
    <row r="22" spans="1:9" ht="63.75">
      <c r="A22" s="17">
        <v>11</v>
      </c>
      <c r="B22" s="7" t="s">
        <v>153</v>
      </c>
      <c r="C22" s="7" t="s">
        <v>154</v>
      </c>
      <c r="D22" s="18">
        <v>34.21</v>
      </c>
      <c r="E22" s="7" t="s">
        <v>25</v>
      </c>
      <c r="F22" s="18">
        <v>5774</v>
      </c>
      <c r="G22" s="18">
        <v>1000</v>
      </c>
      <c r="H22" s="18">
        <f>ROUND(D22*F22, 0)</f>
        <v>197529</v>
      </c>
      <c r="I22" s="18">
        <f>ROUND(D22*G22, 0)</f>
        <v>34210</v>
      </c>
    </row>
    <row r="23" spans="1:9">
      <c r="A23" s="17"/>
      <c r="B23" s="7"/>
      <c r="C23" s="7"/>
      <c r="D23" s="18"/>
      <c r="E23" s="7"/>
      <c r="F23" s="18"/>
      <c r="G23" s="18"/>
      <c r="H23" s="18"/>
      <c r="I23" s="18"/>
    </row>
    <row r="24" spans="1:9" ht="51">
      <c r="A24" s="17">
        <v>12</v>
      </c>
      <c r="B24" s="7" t="s">
        <v>155</v>
      </c>
      <c r="C24" s="7" t="s">
        <v>156</v>
      </c>
      <c r="D24" s="18">
        <v>53.79</v>
      </c>
      <c r="E24" s="7" t="s">
        <v>25</v>
      </c>
      <c r="F24" s="18">
        <v>4270</v>
      </c>
      <c r="G24" s="18">
        <v>1140</v>
      </c>
      <c r="H24" s="18">
        <f>ROUND(D24*F24, 0)</f>
        <v>229683</v>
      </c>
      <c r="I24" s="18">
        <f>ROUND(D24*G24, 0)</f>
        <v>61321</v>
      </c>
    </row>
    <row r="25" spans="1:9">
      <c r="A25" s="17"/>
      <c r="B25" s="7"/>
      <c r="C25" s="7"/>
      <c r="D25" s="18"/>
      <c r="E25" s="7"/>
      <c r="F25" s="18"/>
      <c r="G25" s="18"/>
      <c r="H25" s="18"/>
      <c r="I25" s="18"/>
    </row>
    <row r="26" spans="1:9" ht="76.5">
      <c r="A26" s="17">
        <v>13</v>
      </c>
      <c r="B26" s="7" t="s">
        <v>157</v>
      </c>
      <c r="C26" s="7" t="s">
        <v>158</v>
      </c>
      <c r="D26" s="18">
        <v>496.7</v>
      </c>
      <c r="E26" s="7" t="s">
        <v>25</v>
      </c>
      <c r="F26" s="18">
        <v>8290</v>
      </c>
      <c r="G26" s="18">
        <v>1580</v>
      </c>
      <c r="H26" s="18">
        <f>ROUND(D26*F26, 0)</f>
        <v>4117643</v>
      </c>
      <c r="I26" s="18">
        <f>ROUND(D26*G26, 0)</f>
        <v>784786</v>
      </c>
    </row>
    <row r="27" spans="1:9">
      <c r="A27" s="17"/>
      <c r="B27" s="7"/>
      <c r="C27" s="7"/>
      <c r="D27" s="18"/>
      <c r="E27" s="7"/>
      <c r="F27" s="18"/>
      <c r="G27" s="18"/>
      <c r="H27" s="18"/>
      <c r="I27" s="18"/>
    </row>
    <row r="28" spans="1:9" ht="51">
      <c r="A28" s="17">
        <v>14</v>
      </c>
      <c r="B28" s="7" t="s">
        <v>159</v>
      </c>
      <c r="C28" s="7" t="s">
        <v>160</v>
      </c>
      <c r="D28" s="18">
        <v>28.42</v>
      </c>
      <c r="E28" s="7" t="s">
        <v>25</v>
      </c>
      <c r="F28" s="18">
        <v>3806</v>
      </c>
      <c r="G28" s="18">
        <v>1480</v>
      </c>
      <c r="H28" s="18">
        <f>ROUND(D28*F28, 0)</f>
        <v>108167</v>
      </c>
      <c r="I28" s="18">
        <f>ROUND(D28*G28, 0)</f>
        <v>42062</v>
      </c>
    </row>
    <row r="29" spans="1:9">
      <c r="A29" s="17"/>
      <c r="B29" s="7"/>
      <c r="C29" s="7"/>
      <c r="D29" s="18"/>
      <c r="E29" s="7"/>
      <c r="F29" s="18"/>
      <c r="G29" s="18"/>
      <c r="H29" s="18"/>
      <c r="I29" s="18"/>
    </row>
    <row r="30" spans="1:9" ht="38.25">
      <c r="A30" s="17">
        <v>15</v>
      </c>
      <c r="B30" s="7" t="s">
        <v>161</v>
      </c>
      <c r="C30" s="7" t="s">
        <v>162</v>
      </c>
      <c r="D30" s="18">
        <v>527.96</v>
      </c>
      <c r="E30" s="7" t="s">
        <v>25</v>
      </c>
      <c r="F30" s="18">
        <v>3365</v>
      </c>
      <c r="G30" s="18">
        <v>940</v>
      </c>
      <c r="H30" s="18">
        <f>ROUND(D30*F30, 0)</f>
        <v>1776585</v>
      </c>
      <c r="I30" s="18">
        <f>ROUND(D30*G30, 0)</f>
        <v>496282</v>
      </c>
    </row>
    <row r="31" spans="1:9">
      <c r="A31" s="17"/>
      <c r="B31" s="7"/>
      <c r="C31" s="7"/>
      <c r="D31" s="18"/>
      <c r="E31" s="7"/>
      <c r="F31" s="18"/>
      <c r="G31" s="18"/>
      <c r="H31" s="18"/>
      <c r="I31" s="18"/>
    </row>
    <row r="32" spans="1:9" ht="38.25">
      <c r="A32" s="17">
        <v>16</v>
      </c>
      <c r="B32" s="7" t="s">
        <v>163</v>
      </c>
      <c r="C32" s="7" t="s">
        <v>164</v>
      </c>
      <c r="D32" s="18">
        <v>212.57</v>
      </c>
      <c r="E32" s="7" t="s">
        <v>25</v>
      </c>
      <c r="F32" s="18">
        <v>4207</v>
      </c>
      <c r="G32" s="18">
        <v>980</v>
      </c>
      <c r="H32" s="18">
        <f>ROUND(D32*F32, 0)</f>
        <v>894282</v>
      </c>
      <c r="I32" s="18">
        <f>ROUND(D32*G32, 0)</f>
        <v>208319</v>
      </c>
    </row>
    <row r="33" spans="1:9">
      <c r="A33" s="17"/>
      <c r="B33" s="7"/>
      <c r="C33" s="7"/>
      <c r="D33" s="18"/>
      <c r="E33" s="7"/>
      <c r="F33" s="18"/>
      <c r="G33" s="18"/>
      <c r="H33" s="18"/>
      <c r="I33" s="18"/>
    </row>
    <row r="34" spans="1:9" ht="51">
      <c r="A34" s="17">
        <v>17</v>
      </c>
      <c r="B34" s="7" t="s">
        <v>165</v>
      </c>
      <c r="C34" s="7" t="s">
        <v>166</v>
      </c>
      <c r="D34" s="18">
        <v>16.760000000000002</v>
      </c>
      <c r="E34" s="7" t="s">
        <v>25</v>
      </c>
      <c r="F34" s="18">
        <v>6207</v>
      </c>
      <c r="G34" s="18">
        <v>900</v>
      </c>
      <c r="H34" s="18">
        <f>ROUND(D34*F34, 0)</f>
        <v>104029</v>
      </c>
      <c r="I34" s="18">
        <f>ROUND(D34*G34, 0)</f>
        <v>15084</v>
      </c>
    </row>
    <row r="35" spans="1:9">
      <c r="A35" s="17"/>
      <c r="B35" s="7"/>
      <c r="C35" s="7"/>
      <c r="D35" s="18"/>
      <c r="E35" s="7"/>
      <c r="F35" s="18"/>
      <c r="G35" s="18"/>
      <c r="H35" s="18"/>
      <c r="I35" s="18"/>
    </row>
    <row r="36" spans="1:9" ht="38.25">
      <c r="A36" s="17">
        <v>18</v>
      </c>
      <c r="B36" s="7" t="s">
        <v>167</v>
      </c>
      <c r="C36" s="7" t="s">
        <v>168</v>
      </c>
      <c r="D36" s="18">
        <v>196.04</v>
      </c>
      <c r="E36" s="7" t="s">
        <v>25</v>
      </c>
      <c r="F36" s="18">
        <v>5640</v>
      </c>
      <c r="G36" s="18">
        <v>1200</v>
      </c>
      <c r="H36" s="18">
        <f>ROUND(D36*F36, 0)</f>
        <v>1105666</v>
      </c>
      <c r="I36" s="18">
        <f>ROUND(D36*G36, 0)</f>
        <v>235248</v>
      </c>
    </row>
    <row r="37" spans="1:9">
      <c r="A37" s="17"/>
      <c r="B37" s="7"/>
      <c r="C37" s="7"/>
      <c r="D37" s="18"/>
      <c r="E37" s="7"/>
      <c r="F37" s="18"/>
      <c r="G37" s="18"/>
      <c r="H37" s="18"/>
      <c r="I37" s="18"/>
    </row>
    <row r="38" spans="1:9" ht="38.25">
      <c r="A38" s="17">
        <v>19</v>
      </c>
      <c r="B38" s="7" t="s">
        <v>169</v>
      </c>
      <c r="C38" s="7" t="s">
        <v>170</v>
      </c>
      <c r="D38" s="18">
        <v>304.48</v>
      </c>
      <c r="E38" s="7" t="s">
        <v>25</v>
      </c>
      <c r="F38" s="18">
        <v>6480</v>
      </c>
      <c r="G38" s="18">
        <v>1340</v>
      </c>
      <c r="H38" s="18">
        <f>ROUND(D38*F38, 0)</f>
        <v>1973030</v>
      </c>
      <c r="I38" s="18">
        <f>ROUND(D38*G38, 0)</f>
        <v>408003</v>
      </c>
    </row>
    <row r="39" spans="1:9">
      <c r="A39" s="17"/>
      <c r="B39" s="7"/>
      <c r="C39" s="7"/>
      <c r="D39" s="18"/>
      <c r="E39" s="7"/>
      <c r="F39" s="18"/>
      <c r="G39" s="18"/>
      <c r="H39" s="18"/>
      <c r="I39" s="18"/>
    </row>
    <row r="40" spans="1:9" s="5" customFormat="1">
      <c r="A40" s="16"/>
      <c r="B40" s="14"/>
      <c r="C40" s="14" t="s">
        <v>39</v>
      </c>
      <c r="D40" s="15"/>
      <c r="E40" s="14"/>
      <c r="F40" s="15"/>
      <c r="G40" s="15"/>
      <c r="H40" s="15">
        <f>ROUND(SUM(H2:H39),0)</f>
        <v>11925590</v>
      </c>
      <c r="I40" s="15">
        <f>ROUND(SUM(I2:I39),0)</f>
        <v>3823052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Bádogozás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25.5">
      <c r="A2" s="17">
        <v>1</v>
      </c>
      <c r="B2" s="7" t="s">
        <v>172</v>
      </c>
      <c r="C2" s="7" t="s">
        <v>174</v>
      </c>
      <c r="D2" s="18">
        <v>1498.96</v>
      </c>
      <c r="E2" s="7" t="s">
        <v>173</v>
      </c>
      <c r="F2" s="18">
        <v>0</v>
      </c>
      <c r="G2" s="18">
        <v>700</v>
      </c>
      <c r="H2" s="18">
        <f>ROUND(D2*F2, 0)</f>
        <v>0</v>
      </c>
      <c r="I2" s="18">
        <f>ROUND(D2*G2, 0)</f>
        <v>1049272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89.25">
      <c r="A4" s="17">
        <v>2</v>
      </c>
      <c r="B4" s="7" t="s">
        <v>175</v>
      </c>
      <c r="C4" s="19" t="s">
        <v>176</v>
      </c>
      <c r="D4" s="18">
        <v>5</v>
      </c>
      <c r="E4" s="7" t="s">
        <v>18</v>
      </c>
      <c r="F4" s="18">
        <v>50600</v>
      </c>
      <c r="G4" s="18">
        <v>6800</v>
      </c>
      <c r="H4" s="18">
        <f>ROUND(D4*F4, 0)</f>
        <v>253000</v>
      </c>
      <c r="I4" s="18">
        <f>ROUND(D4*G4, 0)</f>
        <v>34000</v>
      </c>
    </row>
    <row r="5" spans="1:9">
      <c r="A5" s="17"/>
      <c r="B5" s="7"/>
      <c r="C5" s="19" t="s">
        <v>177</v>
      </c>
      <c r="D5" s="18"/>
      <c r="E5" s="7"/>
      <c r="F5" s="18"/>
      <c r="G5" s="18"/>
      <c r="H5" s="18"/>
      <c r="I5" s="18"/>
    </row>
    <row r="6" spans="1:9">
      <c r="A6" s="17"/>
      <c r="B6" s="7"/>
      <c r="C6" s="19" t="s">
        <v>178</v>
      </c>
      <c r="D6" s="18"/>
      <c r="E6" s="7"/>
      <c r="F6" s="18"/>
      <c r="G6" s="18"/>
      <c r="H6" s="18"/>
      <c r="I6" s="18"/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ht="89.25">
      <c r="A8" s="17">
        <v>3</v>
      </c>
      <c r="B8" s="7" t="s">
        <v>179</v>
      </c>
      <c r="C8" s="19" t="s">
        <v>180</v>
      </c>
      <c r="D8" s="18">
        <v>10</v>
      </c>
      <c r="E8" s="7" t="s">
        <v>18</v>
      </c>
      <c r="F8" s="18">
        <v>25500</v>
      </c>
      <c r="G8" s="18">
        <v>6000</v>
      </c>
      <c r="H8" s="18">
        <f>ROUND(D8*F8, 0)</f>
        <v>255000</v>
      </c>
      <c r="I8" s="18">
        <f>ROUND(D8*G8, 0)</f>
        <v>60000</v>
      </c>
    </row>
    <row r="9" spans="1:9">
      <c r="A9" s="17"/>
      <c r="B9" s="7"/>
      <c r="C9" s="19" t="s">
        <v>177</v>
      </c>
      <c r="D9" s="18"/>
      <c r="E9" s="7"/>
      <c r="F9" s="18"/>
      <c r="G9" s="18"/>
      <c r="H9" s="18"/>
      <c r="I9" s="18"/>
    </row>
    <row r="10" spans="1:9">
      <c r="A10" s="17"/>
      <c r="B10" s="7"/>
      <c r="C10" s="19" t="s">
        <v>178</v>
      </c>
      <c r="D10" s="18"/>
      <c r="E10" s="7"/>
      <c r="F10" s="18"/>
      <c r="G10" s="18"/>
      <c r="H10" s="18"/>
      <c r="I10" s="18"/>
    </row>
    <row r="11" spans="1:9">
      <c r="A11" s="17"/>
      <c r="B11" s="7"/>
      <c r="C11" s="7"/>
      <c r="D11" s="18"/>
      <c r="E11" s="7"/>
      <c r="F11" s="18"/>
      <c r="G11" s="18"/>
      <c r="H11" s="18"/>
      <c r="I11" s="18"/>
    </row>
    <row r="12" spans="1:9" ht="89.25">
      <c r="A12" s="17">
        <v>4</v>
      </c>
      <c r="B12" s="7" t="s">
        <v>181</v>
      </c>
      <c r="C12" s="19" t="s">
        <v>182</v>
      </c>
      <c r="D12" s="18">
        <v>12</v>
      </c>
      <c r="E12" s="7" t="s">
        <v>18</v>
      </c>
      <c r="F12" s="18">
        <v>14200</v>
      </c>
      <c r="G12" s="18">
        <v>5400</v>
      </c>
      <c r="H12" s="18">
        <f>ROUND(D12*F12, 0)</f>
        <v>170400</v>
      </c>
      <c r="I12" s="18">
        <f>ROUND(D12*G12, 0)</f>
        <v>64800</v>
      </c>
    </row>
    <row r="13" spans="1:9">
      <c r="A13" s="17"/>
      <c r="B13" s="7"/>
      <c r="C13" s="19" t="s">
        <v>177</v>
      </c>
      <c r="D13" s="18"/>
      <c r="E13" s="7"/>
      <c r="F13" s="18"/>
      <c r="G13" s="18"/>
      <c r="H13" s="18"/>
      <c r="I13" s="18"/>
    </row>
    <row r="14" spans="1:9">
      <c r="A14" s="17"/>
      <c r="B14" s="7"/>
      <c r="C14" s="19" t="s">
        <v>178</v>
      </c>
      <c r="D14" s="18"/>
      <c r="E14" s="7"/>
      <c r="F14" s="18"/>
      <c r="G14" s="18"/>
      <c r="H14" s="18"/>
      <c r="I14" s="18"/>
    </row>
    <row r="15" spans="1:9">
      <c r="A15" s="17"/>
      <c r="B15" s="7"/>
      <c r="C15" s="7"/>
      <c r="D15" s="18"/>
      <c r="E15" s="7"/>
      <c r="F15" s="18"/>
      <c r="G15" s="18"/>
      <c r="H15" s="18"/>
      <c r="I15" s="18"/>
    </row>
    <row r="16" spans="1:9" ht="89.25">
      <c r="A16" s="17">
        <v>5</v>
      </c>
      <c r="B16" s="7" t="s">
        <v>183</v>
      </c>
      <c r="C16" s="19" t="s">
        <v>184</v>
      </c>
      <c r="D16" s="18">
        <v>1</v>
      </c>
      <c r="E16" s="7" t="s">
        <v>18</v>
      </c>
      <c r="F16" s="18">
        <v>33600</v>
      </c>
      <c r="G16" s="18">
        <v>6400</v>
      </c>
      <c r="H16" s="18">
        <f>ROUND(D16*F16, 0)</f>
        <v>33600</v>
      </c>
      <c r="I16" s="18">
        <f>ROUND(D16*G16, 0)</f>
        <v>6400</v>
      </c>
    </row>
    <row r="17" spans="1:9">
      <c r="A17" s="17"/>
      <c r="B17" s="7"/>
      <c r="C17" s="19" t="s">
        <v>177</v>
      </c>
      <c r="D17" s="18"/>
      <c r="E17" s="7"/>
      <c r="F17" s="18"/>
      <c r="G17" s="18"/>
      <c r="H17" s="18"/>
      <c r="I17" s="18"/>
    </row>
    <row r="18" spans="1:9">
      <c r="A18" s="17"/>
      <c r="B18" s="7"/>
      <c r="C18" s="19" t="s">
        <v>178</v>
      </c>
      <c r="D18" s="18"/>
      <c r="E18" s="7"/>
      <c r="F18" s="18"/>
      <c r="G18" s="18"/>
      <c r="H18" s="18"/>
      <c r="I18" s="18"/>
    </row>
    <row r="19" spans="1:9">
      <c r="A19" s="17"/>
      <c r="B19" s="7"/>
      <c r="C19" s="7"/>
      <c r="D19" s="18"/>
      <c r="E19" s="7"/>
      <c r="F19" s="18"/>
      <c r="G19" s="18"/>
      <c r="H19" s="18"/>
      <c r="I19" s="18"/>
    </row>
    <row r="20" spans="1:9" ht="89.25">
      <c r="A20" s="17">
        <v>6</v>
      </c>
      <c r="B20" s="7" t="s">
        <v>185</v>
      </c>
      <c r="C20" s="19" t="s">
        <v>186</v>
      </c>
      <c r="D20" s="18">
        <v>2</v>
      </c>
      <c r="E20" s="7" t="s">
        <v>18</v>
      </c>
      <c r="F20" s="18">
        <v>44800</v>
      </c>
      <c r="G20" s="18">
        <v>6600</v>
      </c>
      <c r="H20" s="18">
        <f>ROUND(D20*F20, 0)</f>
        <v>89600</v>
      </c>
      <c r="I20" s="18">
        <f>ROUND(D20*G20, 0)</f>
        <v>13200</v>
      </c>
    </row>
    <row r="21" spans="1:9">
      <c r="A21" s="17"/>
      <c r="B21" s="7"/>
      <c r="C21" s="19" t="s">
        <v>177</v>
      </c>
      <c r="D21" s="18"/>
      <c r="E21" s="7"/>
      <c r="F21" s="18"/>
      <c r="G21" s="18"/>
      <c r="H21" s="18"/>
      <c r="I21" s="18"/>
    </row>
    <row r="22" spans="1:9">
      <c r="A22" s="17"/>
      <c r="B22" s="7"/>
      <c r="C22" s="19" t="s">
        <v>178</v>
      </c>
      <c r="D22" s="18"/>
      <c r="E22" s="7"/>
      <c r="F22" s="18"/>
      <c r="G22" s="18"/>
      <c r="H22" s="18"/>
      <c r="I22" s="18"/>
    </row>
    <row r="23" spans="1:9">
      <c r="A23" s="17"/>
      <c r="B23" s="7"/>
      <c r="C23" s="7"/>
      <c r="D23" s="18"/>
      <c r="E23" s="7"/>
      <c r="F23" s="18"/>
      <c r="G23" s="18"/>
      <c r="H23" s="18"/>
      <c r="I23" s="18"/>
    </row>
    <row r="24" spans="1:9" ht="89.25">
      <c r="A24" s="17">
        <v>7</v>
      </c>
      <c r="B24" s="7" t="s">
        <v>187</v>
      </c>
      <c r="C24" s="19" t="s">
        <v>188</v>
      </c>
      <c r="D24" s="18">
        <v>5</v>
      </c>
      <c r="E24" s="7" t="s">
        <v>18</v>
      </c>
      <c r="F24" s="18">
        <v>67300</v>
      </c>
      <c r="G24" s="18">
        <v>6800</v>
      </c>
      <c r="H24" s="18">
        <f>ROUND(D24*F24, 0)</f>
        <v>336500</v>
      </c>
      <c r="I24" s="18">
        <f>ROUND(D24*G24, 0)</f>
        <v>34000</v>
      </c>
    </row>
    <row r="25" spans="1:9">
      <c r="A25" s="17"/>
      <c r="B25" s="7"/>
      <c r="C25" s="19" t="s">
        <v>177</v>
      </c>
      <c r="D25" s="18"/>
      <c r="E25" s="7"/>
      <c r="F25" s="18"/>
      <c r="G25" s="18"/>
      <c r="H25" s="18"/>
      <c r="I25" s="18"/>
    </row>
    <row r="26" spans="1:9">
      <c r="A26" s="17"/>
      <c r="B26" s="7"/>
      <c r="C26" s="19" t="s">
        <v>178</v>
      </c>
      <c r="D26" s="18"/>
      <c r="E26" s="7"/>
      <c r="F26" s="18"/>
      <c r="G26" s="18"/>
      <c r="H26" s="18"/>
      <c r="I26" s="18"/>
    </row>
    <row r="27" spans="1:9">
      <c r="A27" s="17"/>
      <c r="B27" s="7"/>
      <c r="C27" s="7"/>
      <c r="D27" s="18"/>
      <c r="E27" s="7"/>
      <c r="F27" s="18"/>
      <c r="G27" s="18"/>
      <c r="H27" s="18"/>
      <c r="I27" s="18"/>
    </row>
    <row r="28" spans="1:9" ht="89.25">
      <c r="A28" s="17">
        <v>8</v>
      </c>
      <c r="B28" s="7" t="s">
        <v>189</v>
      </c>
      <c r="C28" s="19" t="s">
        <v>190</v>
      </c>
      <c r="D28" s="18">
        <v>10</v>
      </c>
      <c r="E28" s="7" t="s">
        <v>18</v>
      </c>
      <c r="F28" s="18">
        <v>119600</v>
      </c>
      <c r="G28" s="18">
        <v>7600</v>
      </c>
      <c r="H28" s="18">
        <f>ROUND(D28*F28, 0)</f>
        <v>1196000</v>
      </c>
      <c r="I28" s="18">
        <f>ROUND(D28*G28, 0)</f>
        <v>76000</v>
      </c>
    </row>
    <row r="29" spans="1:9">
      <c r="A29" s="17"/>
      <c r="B29" s="7"/>
      <c r="C29" s="19" t="s">
        <v>177</v>
      </c>
      <c r="D29" s="18"/>
      <c r="E29" s="7"/>
      <c r="F29" s="18"/>
      <c r="G29" s="18"/>
      <c r="H29" s="18"/>
      <c r="I29" s="18"/>
    </row>
    <row r="30" spans="1:9">
      <c r="A30" s="17"/>
      <c r="B30" s="7"/>
      <c r="C30" s="19" t="s">
        <v>178</v>
      </c>
      <c r="D30" s="18"/>
      <c r="E30" s="7"/>
      <c r="F30" s="18"/>
      <c r="G30" s="18"/>
      <c r="H30" s="18"/>
      <c r="I30" s="18"/>
    </row>
    <row r="31" spans="1:9">
      <c r="A31" s="17"/>
      <c r="B31" s="7"/>
      <c r="C31" s="7"/>
      <c r="D31" s="18"/>
      <c r="E31" s="7"/>
      <c r="F31" s="18"/>
      <c r="G31" s="18"/>
      <c r="H31" s="18"/>
      <c r="I31" s="18"/>
    </row>
    <row r="32" spans="1:9" ht="89.25">
      <c r="A32" s="17">
        <v>9</v>
      </c>
      <c r="B32" s="7" t="s">
        <v>191</v>
      </c>
      <c r="C32" s="19" t="s">
        <v>192</v>
      </c>
      <c r="D32" s="18">
        <v>383</v>
      </c>
      <c r="E32" s="7" t="s">
        <v>18</v>
      </c>
      <c r="F32" s="18">
        <v>96200</v>
      </c>
      <c r="G32" s="18">
        <v>7600</v>
      </c>
      <c r="H32" s="18">
        <f>ROUND(D32*F32, 0)</f>
        <v>36844600</v>
      </c>
      <c r="I32" s="18">
        <f>ROUND(D32*G32, 0)</f>
        <v>2910800</v>
      </c>
    </row>
    <row r="33" spans="1:9">
      <c r="A33" s="17"/>
      <c r="B33" s="7"/>
      <c r="C33" s="19" t="s">
        <v>177</v>
      </c>
      <c r="D33" s="18"/>
      <c r="E33" s="7"/>
      <c r="F33" s="18"/>
      <c r="G33" s="18"/>
      <c r="H33" s="18"/>
      <c r="I33" s="18"/>
    </row>
    <row r="34" spans="1:9">
      <c r="A34" s="17"/>
      <c r="B34" s="7"/>
      <c r="C34" s="19" t="s">
        <v>178</v>
      </c>
      <c r="D34" s="18"/>
      <c r="E34" s="7"/>
      <c r="F34" s="18"/>
      <c r="G34" s="18"/>
      <c r="H34" s="18"/>
      <c r="I34" s="18"/>
    </row>
    <row r="35" spans="1:9">
      <c r="A35" s="17"/>
      <c r="B35" s="7"/>
      <c r="C35" s="7"/>
      <c r="D35" s="18"/>
      <c r="E35" s="7"/>
      <c r="F35" s="18"/>
      <c r="G35" s="18"/>
      <c r="H35" s="18"/>
      <c r="I35" s="18"/>
    </row>
    <row r="36" spans="1:9" ht="89.25">
      <c r="A36" s="17">
        <v>10</v>
      </c>
      <c r="B36" s="7" t="s">
        <v>193</v>
      </c>
      <c r="C36" s="19" t="s">
        <v>194</v>
      </c>
      <c r="D36" s="18">
        <v>95</v>
      </c>
      <c r="E36" s="7" t="s">
        <v>18</v>
      </c>
      <c r="F36" s="18">
        <v>99900</v>
      </c>
      <c r="G36" s="18">
        <v>7600</v>
      </c>
      <c r="H36" s="18">
        <f>ROUND(D36*F36, 0)</f>
        <v>9490500</v>
      </c>
      <c r="I36" s="18">
        <f>ROUND(D36*G36, 0)</f>
        <v>722000</v>
      </c>
    </row>
    <row r="37" spans="1:9">
      <c r="A37" s="17"/>
      <c r="B37" s="7"/>
      <c r="C37" s="19" t="s">
        <v>177</v>
      </c>
      <c r="D37" s="18"/>
      <c r="E37" s="7"/>
      <c r="F37" s="18"/>
      <c r="G37" s="18"/>
      <c r="H37" s="18"/>
      <c r="I37" s="18"/>
    </row>
    <row r="38" spans="1:9">
      <c r="A38" s="17"/>
      <c r="B38" s="7"/>
      <c r="C38" s="19" t="s">
        <v>178</v>
      </c>
      <c r="D38" s="18"/>
      <c r="E38" s="7"/>
      <c r="F38" s="18"/>
      <c r="G38" s="18"/>
      <c r="H38" s="18"/>
      <c r="I38" s="18"/>
    </row>
    <row r="39" spans="1:9">
      <c r="A39" s="17"/>
      <c r="B39" s="7"/>
      <c r="C39" s="7"/>
      <c r="D39" s="18"/>
      <c r="E39" s="7"/>
      <c r="F39" s="18"/>
      <c r="G39" s="18"/>
      <c r="H39" s="18"/>
      <c r="I39" s="18"/>
    </row>
    <row r="40" spans="1:9" ht="89.25">
      <c r="A40" s="17">
        <v>11</v>
      </c>
      <c r="B40" s="7" t="s">
        <v>195</v>
      </c>
      <c r="C40" s="19" t="s">
        <v>196</v>
      </c>
      <c r="D40" s="18">
        <v>8</v>
      </c>
      <c r="E40" s="7" t="s">
        <v>18</v>
      </c>
      <c r="F40" s="18">
        <v>123700</v>
      </c>
      <c r="G40" s="18">
        <v>7600</v>
      </c>
      <c r="H40" s="18">
        <f>ROUND(D40*F40, 0)</f>
        <v>989600</v>
      </c>
      <c r="I40" s="18">
        <f>ROUND(D40*G40, 0)</f>
        <v>60800</v>
      </c>
    </row>
    <row r="41" spans="1:9" ht="25.5">
      <c r="A41" s="17"/>
      <c r="B41" s="7"/>
      <c r="C41" s="19" t="s">
        <v>197</v>
      </c>
      <c r="D41" s="18"/>
      <c r="E41" s="7"/>
      <c r="F41" s="18"/>
      <c r="G41" s="18"/>
      <c r="H41" s="18"/>
      <c r="I41" s="18"/>
    </row>
    <row r="42" spans="1:9">
      <c r="A42" s="17"/>
      <c r="B42" s="7"/>
      <c r="C42" s="19" t="s">
        <v>178</v>
      </c>
      <c r="D42" s="18"/>
      <c r="E42" s="7"/>
      <c r="F42" s="18"/>
      <c r="G42" s="18"/>
      <c r="H42" s="18"/>
      <c r="I42" s="18"/>
    </row>
    <row r="43" spans="1:9">
      <c r="A43" s="17"/>
      <c r="B43" s="7"/>
      <c r="C43" s="7"/>
      <c r="D43" s="18"/>
      <c r="E43" s="7"/>
      <c r="F43" s="18"/>
      <c r="G43" s="18"/>
      <c r="H43" s="18"/>
      <c r="I43" s="18"/>
    </row>
    <row r="44" spans="1:9" ht="89.25">
      <c r="A44" s="17">
        <v>12</v>
      </c>
      <c r="B44" s="7" t="s">
        <v>198</v>
      </c>
      <c r="C44" s="19" t="s">
        <v>199</v>
      </c>
      <c r="D44" s="18">
        <v>10</v>
      </c>
      <c r="E44" s="7" t="s">
        <v>18</v>
      </c>
      <c r="F44" s="18">
        <v>448800</v>
      </c>
      <c r="G44" s="18">
        <v>46800</v>
      </c>
      <c r="H44" s="18">
        <f>ROUND(D44*F44, 0)</f>
        <v>4488000</v>
      </c>
      <c r="I44" s="18">
        <f>ROUND(D44*G44, 0)</f>
        <v>468000</v>
      </c>
    </row>
    <row r="45" spans="1:9" ht="51">
      <c r="A45" s="17"/>
      <c r="B45" s="7"/>
      <c r="C45" s="19" t="s">
        <v>200</v>
      </c>
      <c r="D45" s="18"/>
      <c r="E45" s="7"/>
      <c r="F45" s="18"/>
      <c r="G45" s="18"/>
      <c r="H45" s="18"/>
      <c r="I45" s="18"/>
    </row>
    <row r="46" spans="1:9">
      <c r="A46" s="17"/>
      <c r="B46" s="7"/>
      <c r="C46" s="19" t="s">
        <v>178</v>
      </c>
      <c r="D46" s="18"/>
      <c r="E46" s="7"/>
      <c r="F46" s="18"/>
      <c r="G46" s="18"/>
      <c r="H46" s="18"/>
      <c r="I46" s="18"/>
    </row>
    <row r="47" spans="1:9">
      <c r="A47" s="17"/>
      <c r="B47" s="7"/>
      <c r="C47" s="7"/>
      <c r="D47" s="18"/>
      <c r="E47" s="7"/>
      <c r="F47" s="18"/>
      <c r="G47" s="18"/>
      <c r="H47" s="18"/>
      <c r="I47" s="18"/>
    </row>
    <row r="48" spans="1:9" ht="89.25">
      <c r="A48" s="17">
        <v>13</v>
      </c>
      <c r="B48" s="7" t="s">
        <v>201</v>
      </c>
      <c r="C48" s="19" t="s">
        <v>202</v>
      </c>
      <c r="D48" s="18">
        <v>4</v>
      </c>
      <c r="E48" s="7" t="s">
        <v>18</v>
      </c>
      <c r="F48" s="18">
        <v>571200</v>
      </c>
      <c r="G48" s="18">
        <v>66800</v>
      </c>
      <c r="H48" s="18">
        <f>ROUND(D48*F48, 0)</f>
        <v>2284800</v>
      </c>
      <c r="I48" s="18">
        <f>ROUND(D48*G48, 0)</f>
        <v>267200</v>
      </c>
    </row>
    <row r="49" spans="1:9" ht="51">
      <c r="A49" s="17"/>
      <c r="B49" s="7"/>
      <c r="C49" s="19" t="s">
        <v>200</v>
      </c>
      <c r="D49" s="18"/>
      <c r="E49" s="7"/>
      <c r="F49" s="18"/>
      <c r="G49" s="18"/>
      <c r="H49" s="18"/>
      <c r="I49" s="18"/>
    </row>
    <row r="50" spans="1:9">
      <c r="A50" s="17"/>
      <c r="B50" s="7"/>
      <c r="C50" s="19" t="s">
        <v>178</v>
      </c>
      <c r="D50" s="18"/>
      <c r="E50" s="7"/>
      <c r="F50" s="18"/>
      <c r="G50" s="18"/>
      <c r="H50" s="18"/>
      <c r="I50" s="18"/>
    </row>
    <row r="51" spans="1:9">
      <c r="A51" s="17"/>
      <c r="B51" s="7"/>
      <c r="C51" s="7"/>
      <c r="D51" s="18"/>
      <c r="E51" s="7"/>
      <c r="F51" s="18"/>
      <c r="G51" s="18"/>
      <c r="H51" s="18"/>
      <c r="I51" s="18"/>
    </row>
    <row r="52" spans="1:9" s="5" customFormat="1">
      <c r="A52" s="16"/>
      <c r="B52" s="14"/>
      <c r="C52" s="14" t="s">
        <v>39</v>
      </c>
      <c r="D52" s="15"/>
      <c r="E52" s="14"/>
      <c r="F52" s="15"/>
      <c r="G52" s="15"/>
      <c r="H52" s="15">
        <f>ROUND(SUM(H2:H51),0)</f>
        <v>56431600</v>
      </c>
      <c r="I52" s="15">
        <f>ROUND(SUM(I2:I51),0)</f>
        <v>5766472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Asztalosszerkezetek elhelyezése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45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89.25">
      <c r="A2" s="17">
        <v>1</v>
      </c>
      <c r="B2" s="7" t="s">
        <v>204</v>
      </c>
      <c r="C2" s="19" t="s">
        <v>205</v>
      </c>
      <c r="D2" s="18">
        <v>1</v>
      </c>
      <c r="E2" s="7" t="s">
        <v>18</v>
      </c>
      <c r="F2" s="18">
        <v>92200</v>
      </c>
      <c r="G2" s="18">
        <v>12200</v>
      </c>
      <c r="H2" s="18">
        <f>ROUND(D2*F2, 0)</f>
        <v>92200</v>
      </c>
      <c r="I2" s="18">
        <f>ROUND(D2*G2, 0)</f>
        <v>12200</v>
      </c>
    </row>
    <row r="3" spans="1:9">
      <c r="A3" s="17"/>
      <c r="B3" s="7"/>
      <c r="C3" s="19" t="s">
        <v>206</v>
      </c>
      <c r="D3" s="18"/>
      <c r="E3" s="7"/>
      <c r="F3" s="18"/>
      <c r="G3" s="18"/>
      <c r="H3" s="18"/>
      <c r="I3" s="18"/>
    </row>
    <row r="4" spans="1:9">
      <c r="A4" s="17"/>
      <c r="B4" s="7"/>
      <c r="C4" s="7"/>
      <c r="D4" s="18"/>
      <c r="E4" s="7"/>
      <c r="F4" s="18"/>
      <c r="G4" s="18"/>
      <c r="H4" s="18"/>
      <c r="I4" s="18"/>
    </row>
    <row r="5" spans="1:9" ht="89.25">
      <c r="A5" s="17">
        <v>2</v>
      </c>
      <c r="B5" s="7" t="s">
        <v>207</v>
      </c>
      <c r="C5" s="19" t="s">
        <v>208</v>
      </c>
      <c r="D5" s="18">
        <v>1</v>
      </c>
      <c r="E5" s="7" t="s">
        <v>18</v>
      </c>
      <c r="F5" s="18">
        <v>131700</v>
      </c>
      <c r="G5" s="18">
        <v>13400</v>
      </c>
      <c r="H5" s="18">
        <f>ROUND(D5*F5, 0)</f>
        <v>131700</v>
      </c>
      <c r="I5" s="18">
        <f>ROUND(D5*G5, 0)</f>
        <v>13400</v>
      </c>
    </row>
    <row r="6" spans="1:9">
      <c r="A6" s="17"/>
      <c r="B6" s="7"/>
      <c r="C6" s="19" t="s">
        <v>206</v>
      </c>
      <c r="D6" s="18"/>
      <c r="E6" s="7"/>
      <c r="F6" s="18"/>
      <c r="G6" s="18"/>
      <c r="H6" s="18"/>
      <c r="I6" s="18"/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ht="89.25">
      <c r="A8" s="17">
        <v>3</v>
      </c>
      <c r="B8" s="7" t="s">
        <v>209</v>
      </c>
      <c r="C8" s="19" t="s">
        <v>210</v>
      </c>
      <c r="D8" s="18">
        <v>1</v>
      </c>
      <c r="E8" s="7" t="s">
        <v>18</v>
      </c>
      <c r="F8" s="18">
        <v>146400</v>
      </c>
      <c r="G8" s="18">
        <v>13800</v>
      </c>
      <c r="H8" s="18">
        <f>ROUND(D8*F8, 0)</f>
        <v>146400</v>
      </c>
      <c r="I8" s="18">
        <f>ROUND(D8*G8, 0)</f>
        <v>13800</v>
      </c>
    </row>
    <row r="9" spans="1:9">
      <c r="A9" s="17"/>
      <c r="B9" s="7"/>
      <c r="C9" s="19" t="s">
        <v>206</v>
      </c>
      <c r="D9" s="18"/>
      <c r="E9" s="7"/>
      <c r="F9" s="18"/>
      <c r="G9" s="18"/>
      <c r="H9" s="18"/>
      <c r="I9" s="18"/>
    </row>
    <row r="10" spans="1:9">
      <c r="A10" s="17"/>
      <c r="B10" s="7"/>
      <c r="C10" s="7"/>
      <c r="D10" s="18"/>
      <c r="E10" s="7"/>
      <c r="F10" s="18"/>
      <c r="G10" s="18"/>
      <c r="H10" s="18"/>
      <c r="I10" s="18"/>
    </row>
    <row r="11" spans="1:9" ht="89.25">
      <c r="A11" s="17">
        <v>4</v>
      </c>
      <c r="B11" s="7" t="s">
        <v>211</v>
      </c>
      <c r="C11" s="19" t="s">
        <v>212</v>
      </c>
      <c r="D11" s="18">
        <v>1</v>
      </c>
      <c r="E11" s="7" t="s">
        <v>18</v>
      </c>
      <c r="F11" s="18">
        <v>193700</v>
      </c>
      <c r="G11" s="18">
        <v>14200</v>
      </c>
      <c r="H11" s="18">
        <f>ROUND(D11*F11, 0)</f>
        <v>193700</v>
      </c>
      <c r="I11" s="18">
        <f>ROUND(D11*G11, 0)</f>
        <v>14200</v>
      </c>
    </row>
    <row r="12" spans="1:9">
      <c r="A12" s="17"/>
      <c r="B12" s="7"/>
      <c r="C12" s="19" t="s">
        <v>206</v>
      </c>
      <c r="D12" s="18"/>
      <c r="E12" s="7"/>
      <c r="F12" s="18"/>
      <c r="G12" s="18"/>
      <c r="H12" s="18"/>
      <c r="I12" s="18"/>
    </row>
    <row r="13" spans="1:9">
      <c r="A13" s="17"/>
      <c r="B13" s="7"/>
      <c r="C13" s="7"/>
      <c r="D13" s="18"/>
      <c r="E13" s="7"/>
      <c r="F13" s="18"/>
      <c r="G13" s="18"/>
      <c r="H13" s="18"/>
      <c r="I13" s="18"/>
    </row>
    <row r="14" spans="1:9" ht="89.25">
      <c r="A14" s="17">
        <v>5</v>
      </c>
      <c r="B14" s="7" t="s">
        <v>213</v>
      </c>
      <c r="C14" s="19" t="s">
        <v>214</v>
      </c>
      <c r="D14" s="18">
        <v>1</v>
      </c>
      <c r="E14" s="7" t="s">
        <v>18</v>
      </c>
      <c r="F14" s="18">
        <v>204900</v>
      </c>
      <c r="G14" s="18">
        <v>13800</v>
      </c>
      <c r="H14" s="18">
        <f>ROUND(D14*F14, 0)</f>
        <v>204900</v>
      </c>
      <c r="I14" s="18">
        <f>ROUND(D14*G14, 0)</f>
        <v>13800</v>
      </c>
    </row>
    <row r="15" spans="1:9">
      <c r="A15" s="17"/>
      <c r="B15" s="7"/>
      <c r="C15" s="19" t="s">
        <v>215</v>
      </c>
      <c r="D15" s="18"/>
      <c r="E15" s="7"/>
      <c r="F15" s="18"/>
      <c r="G15" s="18"/>
      <c r="H15" s="18"/>
      <c r="I15" s="18"/>
    </row>
    <row r="16" spans="1:9">
      <c r="A16" s="17"/>
      <c r="B16" s="7"/>
      <c r="C16" s="7"/>
      <c r="D16" s="18"/>
      <c r="E16" s="7"/>
      <c r="F16" s="18"/>
      <c r="G16" s="18"/>
      <c r="H16" s="18"/>
      <c r="I16" s="18"/>
    </row>
    <row r="17" spans="1:9" ht="89.25">
      <c r="A17" s="17">
        <v>6</v>
      </c>
      <c r="B17" s="7" t="s">
        <v>216</v>
      </c>
      <c r="C17" s="19" t="s">
        <v>217</v>
      </c>
      <c r="D17" s="18">
        <v>1</v>
      </c>
      <c r="E17" s="7" t="s">
        <v>18</v>
      </c>
      <c r="F17" s="18">
        <v>263500</v>
      </c>
      <c r="G17" s="18">
        <v>14800</v>
      </c>
      <c r="H17" s="18">
        <f>ROUND(D17*F17, 0)</f>
        <v>263500</v>
      </c>
      <c r="I17" s="18">
        <f>ROUND(D17*G17, 0)</f>
        <v>14800</v>
      </c>
    </row>
    <row r="18" spans="1:9">
      <c r="A18" s="17"/>
      <c r="B18" s="7"/>
      <c r="C18" s="19" t="s">
        <v>206</v>
      </c>
      <c r="D18" s="18"/>
      <c r="E18" s="7"/>
      <c r="F18" s="18"/>
      <c r="G18" s="18"/>
      <c r="H18" s="18"/>
      <c r="I18" s="18"/>
    </row>
    <row r="19" spans="1:9">
      <c r="A19" s="17"/>
      <c r="B19" s="7"/>
      <c r="C19" s="7"/>
      <c r="D19" s="18"/>
      <c r="E19" s="7"/>
      <c r="F19" s="18"/>
      <c r="G19" s="18"/>
      <c r="H19" s="18"/>
      <c r="I19" s="18"/>
    </row>
    <row r="20" spans="1:9" ht="89.25">
      <c r="A20" s="17">
        <v>7</v>
      </c>
      <c r="B20" s="7" t="s">
        <v>218</v>
      </c>
      <c r="C20" s="19" t="s">
        <v>219</v>
      </c>
      <c r="D20" s="18">
        <v>1</v>
      </c>
      <c r="E20" s="7" t="s">
        <v>18</v>
      </c>
      <c r="F20" s="18">
        <v>329800</v>
      </c>
      <c r="G20" s="18">
        <v>20800</v>
      </c>
      <c r="H20" s="18">
        <f>ROUND(D20*F20, 0)</f>
        <v>329800</v>
      </c>
      <c r="I20" s="18">
        <f>ROUND(D20*G20, 0)</f>
        <v>20800</v>
      </c>
    </row>
    <row r="21" spans="1:9" ht="25.5">
      <c r="A21" s="17"/>
      <c r="B21" s="7"/>
      <c r="C21" s="19" t="s">
        <v>220</v>
      </c>
      <c r="D21" s="18"/>
      <c r="E21" s="7"/>
      <c r="F21" s="18"/>
      <c r="G21" s="18"/>
      <c r="H21" s="18"/>
      <c r="I21" s="18"/>
    </row>
    <row r="22" spans="1:9">
      <c r="A22" s="17"/>
      <c r="B22" s="7"/>
      <c r="C22" s="7"/>
      <c r="D22" s="18"/>
      <c r="E22" s="7"/>
      <c r="F22" s="18"/>
      <c r="G22" s="18"/>
      <c r="H22" s="18"/>
      <c r="I22" s="18"/>
    </row>
    <row r="23" spans="1:9" ht="89.25">
      <c r="A23" s="17">
        <v>8</v>
      </c>
      <c r="B23" s="7" t="s">
        <v>221</v>
      </c>
      <c r="C23" s="19" t="s">
        <v>222</v>
      </c>
      <c r="D23" s="18">
        <v>3</v>
      </c>
      <c r="E23" s="7" t="s">
        <v>18</v>
      </c>
      <c r="F23" s="18">
        <v>382500</v>
      </c>
      <c r="G23" s="18">
        <v>21600</v>
      </c>
      <c r="H23" s="18">
        <f>ROUND(D23*F23, 0)</f>
        <v>1147500</v>
      </c>
      <c r="I23" s="18">
        <f>ROUND(D23*G23, 0)</f>
        <v>64800</v>
      </c>
    </row>
    <row r="24" spans="1:9">
      <c r="A24" s="17"/>
      <c r="B24" s="7"/>
      <c r="C24" s="19" t="s">
        <v>223</v>
      </c>
      <c r="D24" s="18"/>
      <c r="E24" s="7"/>
      <c r="F24" s="18"/>
      <c r="G24" s="18"/>
      <c r="H24" s="18"/>
      <c r="I24" s="18"/>
    </row>
    <row r="25" spans="1:9">
      <c r="A25" s="17"/>
      <c r="B25" s="7"/>
      <c r="C25" s="7"/>
      <c r="D25" s="18"/>
      <c r="E25" s="7"/>
      <c r="F25" s="18"/>
      <c r="G25" s="18"/>
      <c r="H25" s="18"/>
      <c r="I25" s="18"/>
    </row>
    <row r="26" spans="1:9" ht="89.25">
      <c r="A26" s="17">
        <v>9</v>
      </c>
      <c r="B26" s="7" t="s">
        <v>224</v>
      </c>
      <c r="C26" s="19" t="s">
        <v>225</v>
      </c>
      <c r="D26" s="18">
        <v>1</v>
      </c>
      <c r="E26" s="7" t="s">
        <v>18</v>
      </c>
      <c r="F26" s="18">
        <v>527100</v>
      </c>
      <c r="G26" s="18">
        <v>24800</v>
      </c>
      <c r="H26" s="18">
        <f>ROUND(D26*F26, 0)</f>
        <v>527100</v>
      </c>
      <c r="I26" s="18">
        <f>ROUND(D26*G26, 0)</f>
        <v>24800</v>
      </c>
    </row>
    <row r="27" spans="1:9" ht="25.5">
      <c r="A27" s="17"/>
      <c r="B27" s="7"/>
      <c r="C27" s="19" t="s">
        <v>220</v>
      </c>
      <c r="D27" s="18"/>
      <c r="E27" s="7"/>
      <c r="F27" s="18"/>
      <c r="G27" s="18"/>
      <c r="H27" s="18"/>
      <c r="I27" s="18"/>
    </row>
    <row r="28" spans="1:9">
      <c r="A28" s="17"/>
      <c r="B28" s="7"/>
      <c r="C28" s="7"/>
      <c r="D28" s="18"/>
      <c r="E28" s="7"/>
      <c r="F28" s="18"/>
      <c r="G28" s="18"/>
      <c r="H28" s="18"/>
      <c r="I28" s="18"/>
    </row>
    <row r="29" spans="1:9" ht="89.25">
      <c r="A29" s="17">
        <v>10</v>
      </c>
      <c r="B29" s="7" t="s">
        <v>226</v>
      </c>
      <c r="C29" s="19" t="s">
        <v>227</v>
      </c>
      <c r="D29" s="18">
        <v>1</v>
      </c>
      <c r="E29" s="7" t="s">
        <v>18</v>
      </c>
      <c r="F29" s="18">
        <v>534200</v>
      </c>
      <c r="G29" s="18">
        <v>24800</v>
      </c>
      <c r="H29" s="18">
        <f>ROUND(D29*F29, 0)</f>
        <v>534200</v>
      </c>
      <c r="I29" s="18">
        <f>ROUND(D29*G29, 0)</f>
        <v>24800</v>
      </c>
    </row>
    <row r="30" spans="1:9" ht="25.5">
      <c r="A30" s="17"/>
      <c r="B30" s="7"/>
      <c r="C30" s="19" t="s">
        <v>228</v>
      </c>
      <c r="D30" s="18"/>
      <c r="E30" s="7"/>
      <c r="F30" s="18"/>
      <c r="G30" s="18"/>
      <c r="H30" s="18"/>
      <c r="I30" s="18"/>
    </row>
    <row r="31" spans="1:9">
      <c r="A31" s="17"/>
      <c r="B31" s="7"/>
      <c r="C31" s="7"/>
      <c r="D31" s="18"/>
      <c r="E31" s="7"/>
      <c r="F31" s="18"/>
      <c r="G31" s="18"/>
      <c r="H31" s="18"/>
      <c r="I31" s="18"/>
    </row>
    <row r="32" spans="1:9" ht="89.25">
      <c r="A32" s="17">
        <v>11</v>
      </c>
      <c r="B32" s="7" t="s">
        <v>229</v>
      </c>
      <c r="C32" s="19" t="s">
        <v>230</v>
      </c>
      <c r="D32" s="18">
        <v>1</v>
      </c>
      <c r="E32" s="7" t="s">
        <v>18</v>
      </c>
      <c r="F32" s="18">
        <v>655800</v>
      </c>
      <c r="G32" s="18">
        <v>28800</v>
      </c>
      <c r="H32" s="18">
        <f>ROUND(D32*F32, 0)</f>
        <v>655800</v>
      </c>
      <c r="I32" s="18">
        <f>ROUND(D32*G32, 0)</f>
        <v>28800</v>
      </c>
    </row>
    <row r="33" spans="1:9" ht="25.5">
      <c r="A33" s="17"/>
      <c r="B33" s="7"/>
      <c r="C33" s="19" t="s">
        <v>220</v>
      </c>
      <c r="D33" s="18"/>
      <c r="E33" s="7"/>
      <c r="F33" s="18"/>
      <c r="G33" s="18"/>
      <c r="H33" s="18"/>
      <c r="I33" s="18"/>
    </row>
    <row r="34" spans="1:9">
      <c r="A34" s="17"/>
      <c r="B34" s="7"/>
      <c r="C34" s="7"/>
      <c r="D34" s="18"/>
      <c r="E34" s="7"/>
      <c r="F34" s="18"/>
      <c r="G34" s="18"/>
      <c r="H34" s="18"/>
      <c r="I34" s="18"/>
    </row>
    <row r="35" spans="1:9" ht="38.25">
      <c r="A35" s="17">
        <v>12</v>
      </c>
      <c r="B35" s="7" t="s">
        <v>231</v>
      </c>
      <c r="C35" s="7" t="s">
        <v>232</v>
      </c>
      <c r="D35" s="18">
        <v>259.87</v>
      </c>
      <c r="E35" s="7" t="s">
        <v>42</v>
      </c>
      <c r="F35" s="18">
        <v>3140</v>
      </c>
      <c r="G35" s="18">
        <v>4400</v>
      </c>
      <c r="H35" s="18">
        <f>ROUND(D35*F35, 0)</f>
        <v>815992</v>
      </c>
      <c r="I35" s="18">
        <f>ROUND(D35*G35, 0)</f>
        <v>1143428</v>
      </c>
    </row>
    <row r="36" spans="1:9">
      <c r="A36" s="17"/>
      <c r="B36" s="7"/>
      <c r="C36" s="7"/>
      <c r="D36" s="18"/>
      <c r="E36" s="7"/>
      <c r="F36" s="18"/>
      <c r="G36" s="18"/>
      <c r="H36" s="18"/>
      <c r="I36" s="18"/>
    </row>
    <row r="37" spans="1:9" ht="38.25">
      <c r="A37" s="17">
        <v>13</v>
      </c>
      <c r="B37" s="7" t="s">
        <v>233</v>
      </c>
      <c r="C37" s="7" t="s">
        <v>234</v>
      </c>
      <c r="D37" s="18">
        <v>7</v>
      </c>
      <c r="E37" s="7" t="s">
        <v>18</v>
      </c>
      <c r="F37" s="18">
        <v>21567</v>
      </c>
      <c r="G37" s="18">
        <v>13720</v>
      </c>
      <c r="H37" s="18">
        <f>ROUND(D37*F37, 0)</f>
        <v>150969</v>
      </c>
      <c r="I37" s="18">
        <f>ROUND(D37*G37, 0)</f>
        <v>96040</v>
      </c>
    </row>
    <row r="38" spans="1:9">
      <c r="A38" s="17"/>
      <c r="B38" s="7"/>
      <c r="C38" s="7"/>
      <c r="D38" s="18"/>
      <c r="E38" s="7"/>
      <c r="F38" s="18"/>
      <c r="G38" s="18"/>
      <c r="H38" s="18"/>
      <c r="I38" s="18"/>
    </row>
    <row r="39" spans="1:9" ht="38.25">
      <c r="A39" s="17">
        <v>14</v>
      </c>
      <c r="B39" s="7" t="s">
        <v>235</v>
      </c>
      <c r="C39" s="7" t="s">
        <v>236</v>
      </c>
      <c r="D39" s="18">
        <v>2</v>
      </c>
      <c r="E39" s="7" t="s">
        <v>18</v>
      </c>
      <c r="F39" s="18">
        <v>1765</v>
      </c>
      <c r="G39" s="18">
        <v>3840</v>
      </c>
      <c r="H39" s="18">
        <f>ROUND(D39*F39, 0)</f>
        <v>3530</v>
      </c>
      <c r="I39" s="18">
        <f>ROUND(D39*G39, 0)</f>
        <v>7680</v>
      </c>
    </row>
    <row r="40" spans="1:9">
      <c r="A40" s="17"/>
      <c r="B40" s="7"/>
      <c r="C40" s="7"/>
      <c r="D40" s="18"/>
      <c r="E40" s="7"/>
      <c r="F40" s="18"/>
      <c r="G40" s="18"/>
      <c r="H40" s="18"/>
      <c r="I40" s="18"/>
    </row>
    <row r="41" spans="1:9" ht="38.25">
      <c r="A41" s="17">
        <v>15</v>
      </c>
      <c r="B41" s="7" t="s">
        <v>237</v>
      </c>
      <c r="C41" s="7" t="s">
        <v>238</v>
      </c>
      <c r="D41" s="18">
        <v>2</v>
      </c>
      <c r="E41" s="7" t="s">
        <v>18</v>
      </c>
      <c r="F41" s="18">
        <v>6410</v>
      </c>
      <c r="G41" s="18">
        <v>7840</v>
      </c>
      <c r="H41" s="18">
        <f>ROUND(D41*F41, 0)</f>
        <v>12820</v>
      </c>
      <c r="I41" s="18">
        <f>ROUND(D41*G41, 0)</f>
        <v>15680</v>
      </c>
    </row>
    <row r="42" spans="1:9">
      <c r="A42" s="17"/>
      <c r="B42" s="7"/>
      <c r="C42" s="7"/>
      <c r="D42" s="18"/>
      <c r="E42" s="7"/>
      <c r="F42" s="18"/>
      <c r="G42" s="18"/>
      <c r="H42" s="18"/>
      <c r="I42" s="18"/>
    </row>
    <row r="43" spans="1:9" ht="38.25">
      <c r="A43" s="17">
        <v>16</v>
      </c>
      <c r="B43" s="7" t="s">
        <v>239</v>
      </c>
      <c r="C43" s="7" t="s">
        <v>240</v>
      </c>
      <c r="D43" s="18">
        <v>3</v>
      </c>
      <c r="E43" s="7" t="s">
        <v>18</v>
      </c>
      <c r="F43" s="18">
        <v>0</v>
      </c>
      <c r="G43" s="18">
        <v>840</v>
      </c>
      <c r="H43" s="18">
        <f>ROUND(D43*F43, 0)</f>
        <v>0</v>
      </c>
      <c r="I43" s="18">
        <f>ROUND(D43*G43, 0)</f>
        <v>2520</v>
      </c>
    </row>
    <row r="44" spans="1:9">
      <c r="A44" s="17"/>
      <c r="B44" s="7"/>
      <c r="C44" s="7"/>
      <c r="D44" s="18"/>
      <c r="E44" s="7"/>
      <c r="F44" s="18"/>
      <c r="G44" s="18"/>
      <c r="H44" s="18"/>
      <c r="I44" s="18"/>
    </row>
    <row r="45" spans="1:9" s="5" customFormat="1">
      <c r="A45" s="16"/>
      <c r="B45" s="14"/>
      <c r="C45" s="14" t="s">
        <v>39</v>
      </c>
      <c r="D45" s="15"/>
      <c r="E45" s="14"/>
      <c r="F45" s="15"/>
      <c r="G45" s="15"/>
      <c r="H45" s="15">
        <f>ROUND(SUM(H2:H44),0)</f>
        <v>5210111</v>
      </c>
      <c r="I45" s="15">
        <f>ROUND(SUM(I2:I44),0)</f>
        <v>1511548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Lakatosszerkezetek elhelyezése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25.5">
      <c r="A2" s="17">
        <v>1</v>
      </c>
      <c r="B2" s="7" t="s">
        <v>242</v>
      </c>
      <c r="C2" s="7" t="s">
        <v>243</v>
      </c>
      <c r="D2" s="18">
        <v>250.08</v>
      </c>
      <c r="E2" s="7" t="s">
        <v>42</v>
      </c>
      <c r="F2" s="18">
        <v>0</v>
      </c>
      <c r="G2" s="18">
        <v>1600</v>
      </c>
      <c r="H2" s="18">
        <f>ROUND(D2*F2, 0)</f>
        <v>0</v>
      </c>
      <c r="I2" s="18">
        <f>ROUND(D2*G2, 0)</f>
        <v>400128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s="5" customFormat="1">
      <c r="A4" s="16"/>
      <c r="B4" s="14"/>
      <c r="C4" s="14" t="s">
        <v>39</v>
      </c>
      <c r="D4" s="15"/>
      <c r="E4" s="14"/>
      <c r="F4" s="15"/>
      <c r="G4" s="15"/>
      <c r="H4" s="15">
        <f>ROUND(SUM(H2:H3),0)</f>
        <v>0</v>
      </c>
      <c r="I4" s="15">
        <f>ROUND(SUM(I2:I3),0)</f>
        <v>400128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Üvegezés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89.25">
      <c r="A2" s="17">
        <v>1</v>
      </c>
      <c r="B2" s="7" t="s">
        <v>245</v>
      </c>
      <c r="C2" s="7" t="s">
        <v>246</v>
      </c>
      <c r="D2" s="18">
        <v>1835.41</v>
      </c>
      <c r="E2" s="7" t="s">
        <v>42</v>
      </c>
      <c r="F2" s="18">
        <v>457</v>
      </c>
      <c r="G2" s="18">
        <v>500</v>
      </c>
      <c r="H2" s="18">
        <f>ROUND(D2*F2, 0)</f>
        <v>838782</v>
      </c>
      <c r="I2" s="18">
        <f>ROUND(D2*G2, 0)</f>
        <v>917705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76.5">
      <c r="A4" s="17">
        <v>2</v>
      </c>
      <c r="B4" s="7" t="s">
        <v>247</v>
      </c>
      <c r="C4" s="7" t="s">
        <v>248</v>
      </c>
      <c r="D4" s="18">
        <v>1835.41</v>
      </c>
      <c r="E4" s="7" t="s">
        <v>42</v>
      </c>
      <c r="F4" s="18">
        <v>168</v>
      </c>
      <c r="G4" s="18">
        <v>480</v>
      </c>
      <c r="H4" s="18">
        <f>ROUND(D4*F4, 0)</f>
        <v>308349</v>
      </c>
      <c r="I4" s="18">
        <f>ROUND(D4*G4, 0)</f>
        <v>880997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 ht="51">
      <c r="A6" s="17">
        <v>3</v>
      </c>
      <c r="B6" s="7" t="s">
        <v>249</v>
      </c>
      <c r="C6" s="7" t="s">
        <v>250</v>
      </c>
      <c r="D6" s="18">
        <v>31.4</v>
      </c>
      <c r="E6" s="7" t="s">
        <v>42</v>
      </c>
      <c r="F6" s="18">
        <v>1860</v>
      </c>
      <c r="G6" s="18">
        <v>2840</v>
      </c>
      <c r="H6" s="18">
        <f>ROUND(D6*F6, 0)</f>
        <v>58404</v>
      </c>
      <c r="I6" s="18">
        <f>ROUND(D6*G6, 0)</f>
        <v>89176</v>
      </c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ht="38.25">
      <c r="A8" s="17">
        <v>4</v>
      </c>
      <c r="B8" s="7" t="s">
        <v>251</v>
      </c>
      <c r="C8" s="7" t="s">
        <v>252</v>
      </c>
      <c r="D8" s="18">
        <v>11.4</v>
      </c>
      <c r="E8" s="7" t="s">
        <v>42</v>
      </c>
      <c r="F8" s="18">
        <v>1820</v>
      </c>
      <c r="G8" s="18">
        <v>2840</v>
      </c>
      <c r="H8" s="18">
        <f>ROUND(D8*F8, 0)</f>
        <v>20748</v>
      </c>
      <c r="I8" s="18">
        <f>ROUND(D8*G8, 0)</f>
        <v>32376</v>
      </c>
    </row>
    <row r="9" spans="1:9">
      <c r="A9" s="17"/>
      <c r="B9" s="7"/>
      <c r="C9" s="7"/>
      <c r="D9" s="18"/>
      <c r="E9" s="7"/>
      <c r="F9" s="18"/>
      <c r="G9" s="18"/>
      <c r="H9" s="18"/>
      <c r="I9" s="18"/>
    </row>
    <row r="10" spans="1:9" s="5" customFormat="1">
      <c r="A10" s="16"/>
      <c r="B10" s="14"/>
      <c r="C10" s="14" t="s">
        <v>39</v>
      </c>
      <c r="D10" s="15"/>
      <c r="E10" s="14"/>
      <c r="F10" s="15"/>
      <c r="G10" s="15"/>
      <c r="H10" s="15">
        <f>ROUND(SUM(H2:H9),0)</f>
        <v>1226283</v>
      </c>
      <c r="I10" s="15">
        <f>ROUND(SUM(I2:I9),0)</f>
        <v>1920254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Felületképzés (festés, mázolás, tapétázás, korrózióvédelem)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I76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51">
      <c r="A2" s="17">
        <v>1</v>
      </c>
      <c r="B2" s="7" t="s">
        <v>254</v>
      </c>
      <c r="C2" s="7" t="s">
        <v>255</v>
      </c>
      <c r="D2" s="18">
        <v>2158.62</v>
      </c>
      <c r="E2" s="7" t="s">
        <v>42</v>
      </c>
      <c r="F2" s="18">
        <v>0</v>
      </c>
      <c r="G2" s="18">
        <v>120</v>
      </c>
      <c r="H2" s="18">
        <f>ROUND(D2*F2, 0)</f>
        <v>0</v>
      </c>
      <c r="I2" s="18">
        <f>ROUND(D2*G2, 0)</f>
        <v>259034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38.25">
      <c r="A4" s="17">
        <v>2</v>
      </c>
      <c r="B4" s="7" t="s">
        <v>256</v>
      </c>
      <c r="C4" s="7" t="s">
        <v>257</v>
      </c>
      <c r="D4" s="18">
        <v>107.93</v>
      </c>
      <c r="E4" s="7" t="s">
        <v>61</v>
      </c>
      <c r="F4" s="18">
        <v>0</v>
      </c>
      <c r="G4" s="18">
        <v>7600</v>
      </c>
      <c r="H4" s="18">
        <f>ROUND(D4*F4, 0)</f>
        <v>0</v>
      </c>
      <c r="I4" s="18">
        <f>ROUND(D4*G4, 0)</f>
        <v>820268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 ht="51">
      <c r="A6" s="17">
        <v>3</v>
      </c>
      <c r="B6" s="7" t="s">
        <v>258</v>
      </c>
      <c r="C6" s="7" t="s">
        <v>259</v>
      </c>
      <c r="D6" s="18">
        <v>17</v>
      </c>
      <c r="E6" s="7" t="s">
        <v>18</v>
      </c>
      <c r="F6" s="18">
        <v>0</v>
      </c>
      <c r="G6" s="18">
        <v>160</v>
      </c>
      <c r="H6" s="18">
        <f>ROUND(D6*F6, 0)</f>
        <v>0</v>
      </c>
      <c r="I6" s="18">
        <f>ROUND(D6*G6, 0)</f>
        <v>2720</v>
      </c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ht="38.25">
      <c r="A8" s="17">
        <v>4</v>
      </c>
      <c r="B8" s="7" t="s">
        <v>260</v>
      </c>
      <c r="C8" s="7" t="s">
        <v>261</v>
      </c>
      <c r="D8" s="18">
        <v>15</v>
      </c>
      <c r="E8" s="7" t="s">
        <v>18</v>
      </c>
      <c r="F8" s="18">
        <v>0</v>
      </c>
      <c r="G8" s="18">
        <v>1000</v>
      </c>
      <c r="H8" s="18">
        <f>ROUND(D8*F8, 0)</f>
        <v>0</v>
      </c>
      <c r="I8" s="18">
        <f>ROUND(D8*G8, 0)</f>
        <v>15000</v>
      </c>
    </row>
    <row r="9" spans="1:9">
      <c r="A9" s="17"/>
      <c r="B9" s="7"/>
      <c r="C9" s="7"/>
      <c r="D9" s="18"/>
      <c r="E9" s="7"/>
      <c r="F9" s="18"/>
      <c r="G9" s="18"/>
      <c r="H9" s="18"/>
      <c r="I9" s="18"/>
    </row>
    <row r="10" spans="1:9" ht="89.25">
      <c r="A10" s="17">
        <v>5</v>
      </c>
      <c r="B10" s="7" t="s">
        <v>262</v>
      </c>
      <c r="C10" s="7" t="s">
        <v>263</v>
      </c>
      <c r="D10" s="18">
        <v>34.21</v>
      </c>
      <c r="E10" s="7" t="s">
        <v>42</v>
      </c>
      <c r="F10" s="18">
        <v>172</v>
      </c>
      <c r="G10" s="18">
        <v>120</v>
      </c>
      <c r="H10" s="18">
        <f>ROUND(D10*F10, 0)</f>
        <v>5884</v>
      </c>
      <c r="I10" s="18">
        <f>ROUND(D10*G10, 0)</f>
        <v>4105</v>
      </c>
    </row>
    <row r="11" spans="1:9">
      <c r="A11" s="17"/>
      <c r="B11" s="7"/>
      <c r="C11" s="7"/>
      <c r="D11" s="18"/>
      <c r="E11" s="7"/>
      <c r="F11" s="18"/>
      <c r="G11" s="18"/>
      <c r="H11" s="18"/>
      <c r="I11" s="18"/>
    </row>
    <row r="12" spans="1:9" ht="89.25">
      <c r="A12" s="17">
        <v>6</v>
      </c>
      <c r="B12" s="7" t="s">
        <v>264</v>
      </c>
      <c r="C12" s="7" t="s">
        <v>265</v>
      </c>
      <c r="D12" s="18">
        <v>2158.62</v>
      </c>
      <c r="E12" s="7" t="s">
        <v>42</v>
      </c>
      <c r="F12" s="18">
        <v>172</v>
      </c>
      <c r="G12" s="18">
        <v>120</v>
      </c>
      <c r="H12" s="18">
        <f>ROUND(D12*F12, 0)</f>
        <v>371283</v>
      </c>
      <c r="I12" s="18">
        <f>ROUND(D12*G12, 0)</f>
        <v>259034</v>
      </c>
    </row>
    <row r="13" spans="1:9">
      <c r="A13" s="17"/>
      <c r="B13" s="7"/>
      <c r="C13" s="7"/>
      <c r="D13" s="18"/>
      <c r="E13" s="7"/>
      <c r="F13" s="18"/>
      <c r="G13" s="18"/>
      <c r="H13" s="18"/>
      <c r="I13" s="18"/>
    </row>
    <row r="14" spans="1:9" ht="38.25">
      <c r="A14" s="17">
        <v>7</v>
      </c>
      <c r="B14" s="7" t="s">
        <v>266</v>
      </c>
      <c r="C14" s="7" t="s">
        <v>267</v>
      </c>
      <c r="D14" s="18">
        <v>1473.12</v>
      </c>
      <c r="E14" s="7" t="s">
        <v>42</v>
      </c>
      <c r="F14" s="18">
        <v>148</v>
      </c>
      <c r="G14" s="18">
        <v>60</v>
      </c>
      <c r="H14" s="18">
        <f>ROUND(D14*F14, 0)</f>
        <v>218022</v>
      </c>
      <c r="I14" s="18">
        <f>ROUND(D14*G14, 0)</f>
        <v>88387</v>
      </c>
    </row>
    <row r="15" spans="1:9">
      <c r="A15" s="17"/>
      <c r="B15" s="7"/>
      <c r="C15" s="7"/>
      <c r="D15" s="18"/>
      <c r="E15" s="7"/>
      <c r="F15" s="18"/>
      <c r="G15" s="18"/>
      <c r="H15" s="18"/>
      <c r="I15" s="18"/>
    </row>
    <row r="16" spans="1:9" ht="89.25">
      <c r="A16" s="17">
        <v>8</v>
      </c>
      <c r="B16" s="7" t="s">
        <v>268</v>
      </c>
      <c r="C16" s="19" t="s">
        <v>269</v>
      </c>
      <c r="D16" s="18">
        <v>34.21</v>
      </c>
      <c r="E16" s="7" t="s">
        <v>42</v>
      </c>
      <c r="F16" s="18">
        <v>2110</v>
      </c>
      <c r="G16" s="18">
        <v>560</v>
      </c>
      <c r="H16" s="18">
        <f>ROUND(D16*F16, 0)</f>
        <v>72183</v>
      </c>
      <c r="I16" s="18">
        <f>ROUND(D16*G16, 0)</f>
        <v>19158</v>
      </c>
    </row>
    <row r="17" spans="1:9" ht="25.5">
      <c r="A17" s="17"/>
      <c r="B17" s="7"/>
      <c r="C17" s="19" t="s">
        <v>270</v>
      </c>
      <c r="D17" s="18"/>
      <c r="E17" s="7"/>
      <c r="F17" s="18"/>
      <c r="G17" s="18"/>
      <c r="H17" s="18"/>
      <c r="I17" s="18"/>
    </row>
    <row r="18" spans="1:9">
      <c r="A18" s="17"/>
      <c r="B18" s="7"/>
      <c r="C18" s="7"/>
      <c r="D18" s="18"/>
      <c r="E18" s="7"/>
      <c r="F18" s="18"/>
      <c r="G18" s="18"/>
      <c r="H18" s="18"/>
      <c r="I18" s="18"/>
    </row>
    <row r="19" spans="1:9" ht="102">
      <c r="A19" s="17">
        <v>9</v>
      </c>
      <c r="B19" s="7" t="s">
        <v>271</v>
      </c>
      <c r="C19" s="19" t="s">
        <v>272</v>
      </c>
      <c r="D19" s="18">
        <v>2158.62</v>
      </c>
      <c r="E19" s="7" t="s">
        <v>42</v>
      </c>
      <c r="F19" s="18">
        <v>2110</v>
      </c>
      <c r="G19" s="18">
        <v>560</v>
      </c>
      <c r="H19" s="18">
        <f>ROUND(D19*F19, 0)</f>
        <v>4554688</v>
      </c>
      <c r="I19" s="18">
        <f>ROUND(D19*G19, 0)</f>
        <v>1208827</v>
      </c>
    </row>
    <row r="20" spans="1:9" ht="25.5">
      <c r="A20" s="17"/>
      <c r="B20" s="7"/>
      <c r="C20" s="19" t="s">
        <v>273</v>
      </c>
      <c r="D20" s="18"/>
      <c r="E20" s="7"/>
      <c r="F20" s="18"/>
      <c r="G20" s="18"/>
      <c r="H20" s="18"/>
      <c r="I20" s="18"/>
    </row>
    <row r="21" spans="1:9">
      <c r="A21" s="17"/>
      <c r="B21" s="7"/>
      <c r="C21" s="7"/>
      <c r="D21" s="18"/>
      <c r="E21" s="7"/>
      <c r="F21" s="18"/>
      <c r="G21" s="18"/>
      <c r="H21" s="18"/>
      <c r="I21" s="18"/>
    </row>
    <row r="22" spans="1:9" ht="63.75">
      <c r="A22" s="17">
        <v>10</v>
      </c>
      <c r="B22" s="7" t="s">
        <v>274</v>
      </c>
      <c r="C22" s="7" t="s">
        <v>275</v>
      </c>
      <c r="D22" s="18">
        <v>2192.83</v>
      </c>
      <c r="E22" s="7" t="s">
        <v>42</v>
      </c>
      <c r="F22" s="18">
        <v>332</v>
      </c>
      <c r="G22" s="18">
        <v>160</v>
      </c>
      <c r="H22" s="18">
        <f>ROUND(D22*F22, 0)</f>
        <v>728020</v>
      </c>
      <c r="I22" s="18">
        <f>ROUND(D22*G22, 0)</f>
        <v>350853</v>
      </c>
    </row>
    <row r="23" spans="1:9">
      <c r="A23" s="17"/>
      <c r="B23" s="7"/>
      <c r="C23" s="7"/>
      <c r="D23" s="18"/>
      <c r="E23" s="7"/>
      <c r="F23" s="18"/>
      <c r="G23" s="18"/>
      <c r="H23" s="18"/>
      <c r="I23" s="18"/>
    </row>
    <row r="24" spans="1:9" ht="38.25">
      <c r="A24" s="17">
        <v>11</v>
      </c>
      <c r="B24" s="7" t="s">
        <v>276</v>
      </c>
      <c r="C24" s="7" t="s">
        <v>277</v>
      </c>
      <c r="D24" s="18">
        <v>17</v>
      </c>
      <c r="E24" s="7" t="s">
        <v>18</v>
      </c>
      <c r="F24" s="18">
        <v>0</v>
      </c>
      <c r="G24" s="18">
        <v>500</v>
      </c>
      <c r="H24" s="18">
        <f>ROUND(D24*F24, 0)</f>
        <v>0</v>
      </c>
      <c r="I24" s="18">
        <f>ROUND(D24*G24, 0)</f>
        <v>8500</v>
      </c>
    </row>
    <row r="25" spans="1:9">
      <c r="A25" s="17"/>
      <c r="B25" s="7"/>
      <c r="C25" s="7"/>
      <c r="D25" s="18"/>
      <c r="E25" s="7"/>
      <c r="F25" s="18"/>
      <c r="G25" s="18"/>
      <c r="H25" s="18"/>
      <c r="I25" s="18"/>
    </row>
    <row r="26" spans="1:9" ht="51">
      <c r="A26" s="17">
        <v>12</v>
      </c>
      <c r="B26" s="7" t="s">
        <v>278</v>
      </c>
      <c r="C26" s="7" t="s">
        <v>279</v>
      </c>
      <c r="D26" s="18">
        <v>3104</v>
      </c>
      <c r="E26" s="7" t="s">
        <v>18</v>
      </c>
      <c r="F26" s="18">
        <v>373</v>
      </c>
      <c r="G26" s="18">
        <v>340</v>
      </c>
      <c r="H26" s="18">
        <f>ROUND(D26*F26, 0)</f>
        <v>1157792</v>
      </c>
      <c r="I26" s="18">
        <f>ROUND(D26*G26, 0)</f>
        <v>1055360</v>
      </c>
    </row>
    <row r="27" spans="1:9">
      <c r="A27" s="17"/>
      <c r="B27" s="7"/>
      <c r="C27" s="7"/>
      <c r="D27" s="18"/>
      <c r="E27" s="7"/>
      <c r="F27" s="18"/>
      <c r="G27" s="18"/>
      <c r="H27" s="18"/>
      <c r="I27" s="18"/>
    </row>
    <row r="28" spans="1:9" ht="89.25">
      <c r="A28" s="17">
        <v>13</v>
      </c>
      <c r="B28" s="7" t="s">
        <v>280</v>
      </c>
      <c r="C28" s="7" t="s">
        <v>281</v>
      </c>
      <c r="D28" s="18">
        <v>15</v>
      </c>
      <c r="E28" s="7" t="s">
        <v>18</v>
      </c>
      <c r="F28" s="18">
        <v>9698</v>
      </c>
      <c r="G28" s="18">
        <v>1260</v>
      </c>
      <c r="H28" s="18">
        <f>ROUND(D28*F28, 0)</f>
        <v>145470</v>
      </c>
      <c r="I28" s="18">
        <f>ROUND(D28*G28, 0)</f>
        <v>18900</v>
      </c>
    </row>
    <row r="29" spans="1:9">
      <c r="A29" s="17"/>
      <c r="B29" s="7"/>
      <c r="C29" s="7"/>
      <c r="D29" s="18"/>
      <c r="E29" s="7"/>
      <c r="F29" s="18"/>
      <c r="G29" s="18"/>
      <c r="H29" s="18"/>
      <c r="I29" s="18"/>
    </row>
    <row r="30" spans="1:9" ht="89.25">
      <c r="A30" s="17">
        <v>14</v>
      </c>
      <c r="B30" s="7" t="s">
        <v>282</v>
      </c>
      <c r="C30" s="7" t="s">
        <v>283</v>
      </c>
      <c r="D30" s="18">
        <v>135</v>
      </c>
      <c r="E30" s="7" t="s">
        <v>18</v>
      </c>
      <c r="F30" s="18">
        <v>995</v>
      </c>
      <c r="G30" s="18">
        <v>940</v>
      </c>
      <c r="H30" s="18">
        <f>ROUND(D30*F30, 0)</f>
        <v>134325</v>
      </c>
      <c r="I30" s="18">
        <f>ROUND(D30*G30, 0)</f>
        <v>126900</v>
      </c>
    </row>
    <row r="31" spans="1:9">
      <c r="A31" s="17"/>
      <c r="B31" s="7"/>
      <c r="C31" s="7"/>
      <c r="D31" s="18"/>
      <c r="E31" s="7"/>
      <c r="F31" s="18"/>
      <c r="G31" s="18"/>
      <c r="H31" s="18"/>
      <c r="I31" s="18"/>
    </row>
    <row r="32" spans="1:9" ht="51">
      <c r="A32" s="17">
        <v>15</v>
      </c>
      <c r="B32" s="7" t="s">
        <v>284</v>
      </c>
      <c r="C32" s="7" t="s">
        <v>285</v>
      </c>
      <c r="D32" s="18">
        <v>1473.12</v>
      </c>
      <c r="E32" s="7" t="s">
        <v>42</v>
      </c>
      <c r="F32" s="18">
        <v>2380</v>
      </c>
      <c r="G32" s="18">
        <v>640</v>
      </c>
      <c r="H32" s="18">
        <f>ROUND(D32*F32, 0)</f>
        <v>3506026</v>
      </c>
      <c r="I32" s="18">
        <f>ROUND(D32*G32, 0)</f>
        <v>942797</v>
      </c>
    </row>
    <row r="33" spans="1:9">
      <c r="A33" s="17"/>
      <c r="B33" s="7"/>
      <c r="C33" s="7"/>
      <c r="D33" s="18"/>
      <c r="E33" s="7"/>
      <c r="F33" s="18"/>
      <c r="G33" s="18"/>
      <c r="H33" s="18"/>
      <c r="I33" s="18"/>
    </row>
    <row r="34" spans="1:9" ht="51">
      <c r="A34" s="17">
        <v>16</v>
      </c>
      <c r="B34" s="7" t="s">
        <v>286</v>
      </c>
      <c r="C34" s="7" t="s">
        <v>287</v>
      </c>
      <c r="D34" s="18">
        <v>2192.83</v>
      </c>
      <c r="E34" s="7" t="s">
        <v>42</v>
      </c>
      <c r="F34" s="18">
        <v>3642</v>
      </c>
      <c r="G34" s="18">
        <v>540</v>
      </c>
      <c r="H34" s="18">
        <f>ROUND(D34*F34, 0)</f>
        <v>7986287</v>
      </c>
      <c r="I34" s="18">
        <f>ROUND(D34*G34, 0)</f>
        <v>1184128</v>
      </c>
    </row>
    <row r="35" spans="1:9">
      <c r="A35" s="17"/>
      <c r="B35" s="7"/>
      <c r="C35" s="7"/>
      <c r="D35" s="18"/>
      <c r="E35" s="7"/>
      <c r="F35" s="18"/>
      <c r="G35" s="18"/>
      <c r="H35" s="18"/>
      <c r="I35" s="18"/>
    </row>
    <row r="36" spans="1:9" ht="89.25">
      <c r="A36" s="17">
        <v>17</v>
      </c>
      <c r="B36" s="7" t="s">
        <v>288</v>
      </c>
      <c r="C36" s="7" t="s">
        <v>289</v>
      </c>
      <c r="D36" s="18">
        <v>861.81</v>
      </c>
      <c r="E36" s="7" t="s">
        <v>42</v>
      </c>
      <c r="F36" s="18">
        <v>3477</v>
      </c>
      <c r="G36" s="18">
        <v>1100</v>
      </c>
      <c r="H36" s="18">
        <f>ROUND(D36*F36, 0)</f>
        <v>2996513</v>
      </c>
      <c r="I36" s="18">
        <f>ROUND(D36*G36, 0)</f>
        <v>947991</v>
      </c>
    </row>
    <row r="37" spans="1:9">
      <c r="A37" s="17"/>
      <c r="B37" s="7"/>
      <c r="C37" s="7"/>
      <c r="D37" s="18"/>
      <c r="E37" s="7"/>
      <c r="F37" s="18"/>
      <c r="G37" s="18"/>
      <c r="H37" s="18"/>
      <c r="I37" s="18"/>
    </row>
    <row r="38" spans="1:9" ht="89.25">
      <c r="A38" s="17">
        <v>18</v>
      </c>
      <c r="B38" s="7" t="s">
        <v>290</v>
      </c>
      <c r="C38" s="19" t="s">
        <v>291</v>
      </c>
      <c r="D38" s="18">
        <v>350.36</v>
      </c>
      <c r="E38" s="7" t="s">
        <v>42</v>
      </c>
      <c r="F38" s="18">
        <v>2110</v>
      </c>
      <c r="G38" s="18">
        <v>3880</v>
      </c>
      <c r="H38" s="18">
        <f>ROUND(D38*F38, 0)</f>
        <v>739260</v>
      </c>
      <c r="I38" s="18">
        <f>ROUND(D38*G38, 0)</f>
        <v>1359397</v>
      </c>
    </row>
    <row r="39" spans="1:9" ht="51">
      <c r="A39" s="17"/>
      <c r="B39" s="7"/>
      <c r="C39" s="19" t="s">
        <v>292</v>
      </c>
      <c r="D39" s="18"/>
      <c r="E39" s="7"/>
      <c r="F39" s="18"/>
      <c r="G39" s="18"/>
      <c r="H39" s="18"/>
      <c r="I39" s="18"/>
    </row>
    <row r="40" spans="1:9">
      <c r="A40" s="17"/>
      <c r="B40" s="7"/>
      <c r="C40" s="7"/>
      <c r="D40" s="18"/>
      <c r="E40" s="7"/>
      <c r="F40" s="18"/>
      <c r="G40" s="18"/>
      <c r="H40" s="18"/>
      <c r="I40" s="18"/>
    </row>
    <row r="41" spans="1:9" ht="89.25">
      <c r="A41" s="17">
        <v>19</v>
      </c>
      <c r="B41" s="7" t="s">
        <v>293</v>
      </c>
      <c r="C41" s="19" t="s">
        <v>294</v>
      </c>
      <c r="D41" s="18">
        <v>3362.58</v>
      </c>
      <c r="E41" s="7" t="s">
        <v>42</v>
      </c>
      <c r="F41" s="18">
        <v>5430</v>
      </c>
      <c r="G41" s="18">
        <v>3920</v>
      </c>
      <c r="H41" s="18">
        <f>ROUND(D41*F41, 0)</f>
        <v>18258809</v>
      </c>
      <c r="I41" s="18">
        <f>ROUND(D41*G41, 0)</f>
        <v>13181314</v>
      </c>
    </row>
    <row r="42" spans="1:9" ht="38.25">
      <c r="A42" s="17"/>
      <c r="B42" s="7"/>
      <c r="C42" s="19" t="s">
        <v>295</v>
      </c>
      <c r="D42" s="18"/>
      <c r="E42" s="7"/>
      <c r="F42" s="18"/>
      <c r="G42" s="18"/>
      <c r="H42" s="18"/>
      <c r="I42" s="18"/>
    </row>
    <row r="43" spans="1:9">
      <c r="A43" s="17"/>
      <c r="B43" s="7"/>
      <c r="C43" s="7"/>
      <c r="D43" s="18"/>
      <c r="E43" s="7"/>
      <c r="F43" s="18"/>
      <c r="G43" s="18"/>
      <c r="H43" s="18"/>
      <c r="I43" s="18"/>
    </row>
    <row r="44" spans="1:9" ht="89.25">
      <c r="A44" s="17">
        <v>20</v>
      </c>
      <c r="B44" s="7" t="s">
        <v>296</v>
      </c>
      <c r="C44" s="19" t="s">
        <v>297</v>
      </c>
      <c r="D44" s="18">
        <v>505.3</v>
      </c>
      <c r="E44" s="7" t="s">
        <v>42</v>
      </c>
      <c r="F44" s="18">
        <v>1840</v>
      </c>
      <c r="G44" s="18">
        <v>2160</v>
      </c>
      <c r="H44" s="18">
        <f>ROUND(D44*F44, 0)</f>
        <v>929752</v>
      </c>
      <c r="I44" s="18">
        <f>ROUND(D44*G44, 0)</f>
        <v>1091448</v>
      </c>
    </row>
    <row r="45" spans="1:9" ht="38.25">
      <c r="A45" s="17"/>
      <c r="B45" s="7"/>
      <c r="C45" s="19" t="s">
        <v>298</v>
      </c>
      <c r="D45" s="18"/>
      <c r="E45" s="7"/>
      <c r="F45" s="18"/>
      <c r="G45" s="18"/>
      <c r="H45" s="18"/>
      <c r="I45" s="18"/>
    </row>
    <row r="46" spans="1:9">
      <c r="A46" s="17"/>
      <c r="B46" s="7"/>
      <c r="C46" s="7"/>
      <c r="D46" s="18"/>
      <c r="E46" s="7"/>
      <c r="F46" s="18"/>
      <c r="G46" s="18"/>
      <c r="H46" s="18"/>
      <c r="I46" s="18"/>
    </row>
    <row r="47" spans="1:9" ht="89.25">
      <c r="A47" s="17">
        <v>21</v>
      </c>
      <c r="B47" s="7" t="s">
        <v>299</v>
      </c>
      <c r="C47" s="19" t="s">
        <v>300</v>
      </c>
      <c r="D47" s="18">
        <v>286.08</v>
      </c>
      <c r="E47" s="7" t="s">
        <v>42</v>
      </c>
      <c r="F47" s="18">
        <v>1840</v>
      </c>
      <c r="G47" s="18">
        <v>2160</v>
      </c>
      <c r="H47" s="18">
        <f>ROUND(D47*F47, 0)</f>
        <v>526387</v>
      </c>
      <c r="I47" s="18">
        <f>ROUND(D47*G47, 0)</f>
        <v>617933</v>
      </c>
    </row>
    <row r="48" spans="1:9" ht="51">
      <c r="A48" s="17"/>
      <c r="B48" s="7"/>
      <c r="C48" s="19" t="s">
        <v>301</v>
      </c>
      <c r="D48" s="18"/>
      <c r="E48" s="7"/>
      <c r="F48" s="18"/>
      <c r="G48" s="18"/>
      <c r="H48" s="18"/>
      <c r="I48" s="18"/>
    </row>
    <row r="49" spans="1:9">
      <c r="A49" s="17"/>
      <c r="B49" s="7"/>
      <c r="C49" s="7"/>
      <c r="D49" s="18"/>
      <c r="E49" s="7"/>
      <c r="F49" s="18"/>
      <c r="G49" s="18"/>
      <c r="H49" s="18"/>
      <c r="I49" s="18"/>
    </row>
    <row r="50" spans="1:9" ht="89.25">
      <c r="A50" s="17">
        <v>22</v>
      </c>
      <c r="B50" s="7" t="s">
        <v>302</v>
      </c>
      <c r="C50" s="19" t="s">
        <v>303</v>
      </c>
      <c r="D50" s="18">
        <v>385.85</v>
      </c>
      <c r="E50" s="7" t="s">
        <v>42</v>
      </c>
      <c r="F50" s="18">
        <v>8520</v>
      </c>
      <c r="G50" s="18">
        <v>3800</v>
      </c>
      <c r="H50" s="18">
        <f>ROUND(D50*F50, 0)</f>
        <v>3287442</v>
      </c>
      <c r="I50" s="18">
        <f>ROUND(D50*G50, 0)</f>
        <v>1466230</v>
      </c>
    </row>
    <row r="51" spans="1:9" ht="25.5">
      <c r="A51" s="17"/>
      <c r="B51" s="7"/>
      <c r="C51" s="19" t="s">
        <v>304</v>
      </c>
      <c r="D51" s="18"/>
      <c r="E51" s="7"/>
      <c r="F51" s="18"/>
      <c r="G51" s="18"/>
      <c r="H51" s="18"/>
      <c r="I51" s="18"/>
    </row>
    <row r="52" spans="1:9">
      <c r="A52" s="17"/>
      <c r="B52" s="7"/>
      <c r="C52" s="7"/>
      <c r="D52" s="18"/>
      <c r="E52" s="7"/>
      <c r="F52" s="18"/>
      <c r="G52" s="18"/>
      <c r="H52" s="18"/>
      <c r="I52" s="18"/>
    </row>
    <row r="53" spans="1:9" ht="89.25">
      <c r="A53" s="17">
        <v>23</v>
      </c>
      <c r="B53" s="7" t="s">
        <v>305</v>
      </c>
      <c r="C53" s="19" t="s">
        <v>306</v>
      </c>
      <c r="D53" s="18">
        <v>156.88</v>
      </c>
      <c r="E53" s="7" t="s">
        <v>42</v>
      </c>
      <c r="F53" s="18">
        <v>8520</v>
      </c>
      <c r="G53" s="18">
        <v>3800</v>
      </c>
      <c r="H53" s="18">
        <f>ROUND(D53*F53, 0)</f>
        <v>1336618</v>
      </c>
      <c r="I53" s="18">
        <f>ROUND(D53*G53, 0)</f>
        <v>596144</v>
      </c>
    </row>
    <row r="54" spans="1:9" ht="38.25">
      <c r="A54" s="17"/>
      <c r="B54" s="7"/>
      <c r="C54" s="19" t="s">
        <v>307</v>
      </c>
      <c r="D54" s="18"/>
      <c r="E54" s="7"/>
      <c r="F54" s="18"/>
      <c r="G54" s="18"/>
      <c r="H54" s="18"/>
      <c r="I54" s="18"/>
    </row>
    <row r="55" spans="1:9">
      <c r="A55" s="17"/>
      <c r="B55" s="7"/>
      <c r="C55" s="7"/>
      <c r="D55" s="18"/>
      <c r="E55" s="7"/>
      <c r="F55" s="18"/>
      <c r="G55" s="18"/>
      <c r="H55" s="18"/>
      <c r="I55" s="18"/>
    </row>
    <row r="56" spans="1:9" ht="25.5">
      <c r="A56" s="17">
        <v>24</v>
      </c>
      <c r="B56" s="7" t="s">
        <v>308</v>
      </c>
      <c r="C56" s="7" t="s">
        <v>309</v>
      </c>
      <c r="D56" s="18">
        <v>384.57</v>
      </c>
      <c r="E56" s="7" t="s">
        <v>42</v>
      </c>
      <c r="F56" s="18">
        <v>163</v>
      </c>
      <c r="G56" s="18">
        <v>60</v>
      </c>
      <c r="H56" s="18">
        <f>ROUND(D56*F56, 0)</f>
        <v>62685</v>
      </c>
      <c r="I56" s="18">
        <f>ROUND(D56*G56, 0)</f>
        <v>23074</v>
      </c>
    </row>
    <row r="57" spans="1:9">
      <c r="A57" s="17"/>
      <c r="B57" s="7"/>
      <c r="C57" s="7"/>
      <c r="D57" s="18"/>
      <c r="E57" s="7"/>
      <c r="F57" s="18"/>
      <c r="G57" s="18"/>
      <c r="H57" s="18"/>
      <c r="I57" s="18"/>
    </row>
    <row r="58" spans="1:9" ht="38.25">
      <c r="A58" s="17">
        <v>25</v>
      </c>
      <c r="B58" s="7" t="s">
        <v>310</v>
      </c>
      <c r="C58" s="7" t="s">
        <v>311</v>
      </c>
      <c r="D58" s="18">
        <v>155.91999999999999</v>
      </c>
      <c r="E58" s="7" t="s">
        <v>42</v>
      </c>
      <c r="F58" s="18">
        <v>163</v>
      </c>
      <c r="G58" s="18">
        <v>60</v>
      </c>
      <c r="H58" s="18">
        <f>ROUND(D58*F58, 0)</f>
        <v>25415</v>
      </c>
      <c r="I58" s="18">
        <f>ROUND(D58*G58, 0)</f>
        <v>9355</v>
      </c>
    </row>
    <row r="59" spans="1:9">
      <c r="A59" s="17"/>
      <c r="B59" s="7"/>
      <c r="C59" s="7"/>
      <c r="D59" s="18"/>
      <c r="E59" s="7"/>
      <c r="F59" s="18"/>
      <c r="G59" s="18"/>
      <c r="H59" s="18"/>
      <c r="I59" s="18"/>
    </row>
    <row r="60" spans="1:9" ht="51">
      <c r="A60" s="17">
        <v>26</v>
      </c>
      <c r="B60" s="7" t="s">
        <v>312</v>
      </c>
      <c r="C60" s="7" t="s">
        <v>313</v>
      </c>
      <c r="D60" s="18">
        <v>384.57</v>
      </c>
      <c r="E60" s="7" t="s">
        <v>42</v>
      </c>
      <c r="F60" s="18">
        <v>1734</v>
      </c>
      <c r="G60" s="18">
        <v>1040</v>
      </c>
      <c r="H60" s="18">
        <f>ROUND(D60*F60, 0)</f>
        <v>666844</v>
      </c>
      <c r="I60" s="18">
        <f>ROUND(D60*G60, 0)</f>
        <v>399953</v>
      </c>
    </row>
    <row r="61" spans="1:9">
      <c r="A61" s="17"/>
      <c r="B61" s="7"/>
      <c r="C61" s="7"/>
      <c r="D61" s="18"/>
      <c r="E61" s="7"/>
      <c r="F61" s="18"/>
      <c r="G61" s="18"/>
      <c r="H61" s="18"/>
      <c r="I61" s="18"/>
    </row>
    <row r="62" spans="1:9" ht="63.75">
      <c r="A62" s="17">
        <v>27</v>
      </c>
      <c r="B62" s="7" t="s">
        <v>314</v>
      </c>
      <c r="C62" s="7" t="s">
        <v>315</v>
      </c>
      <c r="D62" s="18">
        <v>155.91999999999999</v>
      </c>
      <c r="E62" s="7" t="s">
        <v>42</v>
      </c>
      <c r="F62" s="18">
        <v>1734</v>
      </c>
      <c r="G62" s="18">
        <v>1040</v>
      </c>
      <c r="H62" s="18">
        <f>ROUND(D62*F62, 0)</f>
        <v>270365</v>
      </c>
      <c r="I62" s="18">
        <f>ROUND(D62*G62, 0)</f>
        <v>162157</v>
      </c>
    </row>
    <row r="63" spans="1:9">
      <c r="A63" s="17"/>
      <c r="B63" s="7"/>
      <c r="C63" s="7"/>
      <c r="D63" s="18"/>
      <c r="E63" s="7"/>
      <c r="F63" s="18"/>
      <c r="G63" s="18"/>
      <c r="H63" s="18"/>
      <c r="I63" s="18"/>
    </row>
    <row r="64" spans="1:9" ht="51">
      <c r="A64" s="17">
        <v>28</v>
      </c>
      <c r="B64" s="7" t="s">
        <v>316</v>
      </c>
      <c r="C64" s="7" t="s">
        <v>317</v>
      </c>
      <c r="D64" s="18">
        <v>68.06</v>
      </c>
      <c r="E64" s="7" t="s">
        <v>25</v>
      </c>
      <c r="F64" s="18">
        <v>580</v>
      </c>
      <c r="G64" s="18">
        <v>120</v>
      </c>
      <c r="H64" s="18">
        <f>ROUND(D64*F64, 0)</f>
        <v>39475</v>
      </c>
      <c r="I64" s="18">
        <f>ROUND(D64*G64, 0)</f>
        <v>8167</v>
      </c>
    </row>
    <row r="65" spans="1:9">
      <c r="A65" s="17"/>
      <c r="B65" s="7"/>
      <c r="C65" s="7"/>
      <c r="D65" s="18"/>
      <c r="E65" s="7"/>
      <c r="F65" s="18"/>
      <c r="G65" s="18"/>
      <c r="H65" s="18"/>
      <c r="I65" s="18"/>
    </row>
    <row r="66" spans="1:9" ht="76.5">
      <c r="A66" s="17">
        <v>29</v>
      </c>
      <c r="B66" s="7" t="s">
        <v>318</v>
      </c>
      <c r="C66" s="7" t="s">
        <v>319</v>
      </c>
      <c r="D66" s="18">
        <v>4309</v>
      </c>
      <c r="E66" s="7" t="s">
        <v>18</v>
      </c>
      <c r="F66" s="18">
        <v>72</v>
      </c>
      <c r="G66" s="18">
        <v>60</v>
      </c>
      <c r="H66" s="18">
        <f>ROUND(D66*F66, 0)</f>
        <v>310248</v>
      </c>
      <c r="I66" s="18">
        <f>ROUND(D66*G66, 0)</f>
        <v>258540</v>
      </c>
    </row>
    <row r="67" spans="1:9">
      <c r="A67" s="17"/>
      <c r="B67" s="7"/>
      <c r="C67" s="7"/>
      <c r="D67" s="18"/>
      <c r="E67" s="7"/>
      <c r="F67" s="18"/>
      <c r="G67" s="18"/>
      <c r="H67" s="18"/>
      <c r="I67" s="18"/>
    </row>
    <row r="68" spans="1:9" ht="76.5">
      <c r="A68" s="17">
        <v>30</v>
      </c>
      <c r="B68" s="7" t="s">
        <v>320</v>
      </c>
      <c r="C68" s="7" t="s">
        <v>321</v>
      </c>
      <c r="D68" s="18">
        <v>1752</v>
      </c>
      <c r="E68" s="7" t="s">
        <v>18</v>
      </c>
      <c r="F68" s="18">
        <v>62</v>
      </c>
      <c r="G68" s="18">
        <v>60</v>
      </c>
      <c r="H68" s="18">
        <f>ROUND(D68*F68, 0)</f>
        <v>108624</v>
      </c>
      <c r="I68" s="18">
        <f>ROUND(D68*G68, 0)</f>
        <v>105120</v>
      </c>
    </row>
    <row r="69" spans="1:9">
      <c r="A69" s="17"/>
      <c r="B69" s="7"/>
      <c r="C69" s="7"/>
      <c r="D69" s="18"/>
      <c r="E69" s="7"/>
      <c r="F69" s="18"/>
      <c r="G69" s="18"/>
      <c r="H69" s="18"/>
      <c r="I69" s="18"/>
    </row>
    <row r="70" spans="1:9" ht="76.5">
      <c r="A70" s="17">
        <v>31</v>
      </c>
      <c r="B70" s="7" t="s">
        <v>322</v>
      </c>
      <c r="C70" s="7" t="s">
        <v>323</v>
      </c>
      <c r="D70" s="18">
        <v>3957</v>
      </c>
      <c r="E70" s="7" t="s">
        <v>18</v>
      </c>
      <c r="F70" s="18">
        <v>86</v>
      </c>
      <c r="G70" s="18">
        <v>60</v>
      </c>
      <c r="H70" s="18">
        <f>ROUND(D70*F70, 0)</f>
        <v>340302</v>
      </c>
      <c r="I70" s="18">
        <f>ROUND(D70*G70, 0)</f>
        <v>237420</v>
      </c>
    </row>
    <row r="71" spans="1:9">
      <c r="A71" s="17"/>
      <c r="B71" s="7"/>
      <c r="C71" s="7"/>
      <c r="D71" s="18"/>
      <c r="E71" s="7"/>
      <c r="F71" s="18"/>
      <c r="G71" s="18"/>
      <c r="H71" s="18"/>
      <c r="I71" s="18"/>
    </row>
    <row r="72" spans="1:9" ht="63.75">
      <c r="A72" s="17">
        <v>32</v>
      </c>
      <c r="B72" s="7" t="s">
        <v>324</v>
      </c>
      <c r="C72" s="7" t="s">
        <v>325</v>
      </c>
      <c r="D72" s="18">
        <v>2714</v>
      </c>
      <c r="E72" s="7" t="s">
        <v>18</v>
      </c>
      <c r="F72" s="18">
        <v>101</v>
      </c>
      <c r="G72" s="18">
        <v>60</v>
      </c>
      <c r="H72" s="18">
        <f>ROUND(D72*F72, 0)</f>
        <v>274114</v>
      </c>
      <c r="I72" s="18">
        <f>ROUND(D72*G72, 0)</f>
        <v>162840</v>
      </c>
    </row>
    <row r="73" spans="1:9">
      <c r="A73" s="17"/>
      <c r="B73" s="7"/>
      <c r="C73" s="7"/>
      <c r="D73" s="18"/>
      <c r="E73" s="7"/>
      <c r="F73" s="18"/>
      <c r="G73" s="18"/>
      <c r="H73" s="18"/>
      <c r="I73" s="18"/>
    </row>
    <row r="74" spans="1:9" ht="63.75">
      <c r="A74" s="17">
        <v>33</v>
      </c>
      <c r="B74" s="7" t="s">
        <v>326</v>
      </c>
      <c r="C74" s="7" t="s">
        <v>327</v>
      </c>
      <c r="D74" s="18">
        <v>16813</v>
      </c>
      <c r="E74" s="7" t="s">
        <v>18</v>
      </c>
      <c r="F74" s="18">
        <v>104</v>
      </c>
      <c r="G74" s="18">
        <v>60</v>
      </c>
      <c r="H74" s="18">
        <f>ROUND(D74*F74, 0)</f>
        <v>1748552</v>
      </c>
      <c r="I74" s="18">
        <f>ROUND(D74*G74, 0)</f>
        <v>1008780</v>
      </c>
    </row>
    <row r="75" spans="1:9">
      <c r="A75" s="17"/>
      <c r="B75" s="7"/>
      <c r="C75" s="7"/>
      <c r="D75" s="18"/>
      <c r="E75" s="7"/>
      <c r="F75" s="18"/>
      <c r="G75" s="18"/>
      <c r="H75" s="18"/>
      <c r="I75" s="18"/>
    </row>
    <row r="76" spans="1:9" s="5" customFormat="1">
      <c r="A76" s="16"/>
      <c r="B76" s="14"/>
      <c r="C76" s="14" t="s">
        <v>39</v>
      </c>
      <c r="D76" s="15"/>
      <c r="E76" s="14"/>
      <c r="F76" s="15"/>
      <c r="G76" s="15"/>
      <c r="H76" s="15">
        <f>ROUND(SUM(H2:H75),0)</f>
        <v>50801385</v>
      </c>
      <c r="I76" s="15">
        <f>ROUND(SUM(I2:I75),0)</f>
        <v>27999834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Szigetelés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25.5">
      <c r="A2" s="17">
        <v>1</v>
      </c>
      <c r="B2" s="7" t="s">
        <v>329</v>
      </c>
      <c r="C2" s="7" t="s">
        <v>330</v>
      </c>
      <c r="D2" s="18">
        <v>1473</v>
      </c>
      <c r="E2" s="7" t="s">
        <v>42</v>
      </c>
      <c r="F2" s="18">
        <v>0</v>
      </c>
      <c r="G2" s="18">
        <v>100</v>
      </c>
      <c r="H2" s="18">
        <f>ROUND(D2*F2, 0)</f>
        <v>0</v>
      </c>
      <c r="I2" s="18">
        <f>ROUND(D2*G2, 0)</f>
        <v>147300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51">
      <c r="A4" s="17">
        <v>2</v>
      </c>
      <c r="B4" s="7" t="s">
        <v>331</v>
      </c>
      <c r="C4" s="7" t="s">
        <v>332</v>
      </c>
      <c r="D4" s="18">
        <v>1580</v>
      </c>
      <c r="E4" s="7" t="s">
        <v>42</v>
      </c>
      <c r="F4" s="18">
        <v>210</v>
      </c>
      <c r="G4" s="18">
        <v>160</v>
      </c>
      <c r="H4" s="18">
        <f>ROUND(D4*F4, 0)</f>
        <v>331800</v>
      </c>
      <c r="I4" s="18">
        <f>ROUND(D4*G4, 0)</f>
        <v>252800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 ht="25.5">
      <c r="A6" s="17">
        <v>3</v>
      </c>
      <c r="B6" s="7" t="s">
        <v>333</v>
      </c>
      <c r="C6" s="7" t="s">
        <v>334</v>
      </c>
      <c r="D6" s="18">
        <v>1811.64</v>
      </c>
      <c r="E6" s="7" t="s">
        <v>42</v>
      </c>
      <c r="F6" s="18">
        <v>60</v>
      </c>
      <c r="G6" s="18">
        <v>200</v>
      </c>
      <c r="H6" s="18">
        <f>ROUND(D6*F6, 0)</f>
        <v>108698</v>
      </c>
      <c r="I6" s="18">
        <f>ROUND(D6*G6, 0)</f>
        <v>362328</v>
      </c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s="5" customFormat="1">
      <c r="A8" s="16"/>
      <c r="B8" s="14"/>
      <c r="C8" s="14" t="s">
        <v>39</v>
      </c>
      <c r="D8" s="15"/>
      <c r="E8" s="14"/>
      <c r="F8" s="15"/>
      <c r="G8" s="15"/>
      <c r="H8" s="15">
        <f>ROUND(SUM(H2:H7),0)</f>
        <v>440498</v>
      </c>
      <c r="I8" s="15">
        <f>ROUND(SUM(I2:I7),0)</f>
        <v>762428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Takarítási munkák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L39" sqref="L39"/>
    </sheetView>
  </sheetViews>
  <sheetFormatPr defaultRowHeight="12.75"/>
  <cols>
    <col min="1" max="1" width="36.42578125" style="7" customWidth="1"/>
    <col min="2" max="3" width="20.7109375" style="7" customWidth="1"/>
    <col min="4" max="4" width="10.5703125" style="7" bestFit="1" customWidth="1"/>
    <col min="5" max="5" width="11.5703125" style="7" bestFit="1" customWidth="1"/>
    <col min="6" max="16384" width="9.140625" style="7"/>
  </cols>
  <sheetData>
    <row r="1" spans="1:5" s="8" customFormat="1">
      <c r="A1" s="14" t="s">
        <v>0</v>
      </c>
      <c r="B1" s="15" t="s">
        <v>1</v>
      </c>
      <c r="C1" s="15" t="s">
        <v>2</v>
      </c>
    </row>
    <row r="2" spans="1:5">
      <c r="A2" s="7" t="s">
        <v>40</v>
      </c>
      <c r="B2" s="7">
        <f>'Felvonulási létesítmények'!H26</f>
        <v>1902715</v>
      </c>
      <c r="C2" s="7">
        <f>'Felvonulási létesítmények'!I26</f>
        <v>3539860</v>
      </c>
      <c r="D2" s="7">
        <f>SUM(B2:C2)*1.27</f>
        <v>6912070.25</v>
      </c>
    </row>
    <row r="3" spans="1:5">
      <c r="A3" s="7" t="s">
        <v>57</v>
      </c>
      <c r="B3" s="7">
        <f>'Zsaluzás és állványozás'!H17</f>
        <v>1699970</v>
      </c>
      <c r="C3" s="7">
        <f>'Zsaluzás és állványozás'!I17</f>
        <v>7427200</v>
      </c>
      <c r="D3" s="7">
        <f t="shared" ref="D3:D19" si="0">SUM(B3:C3)*1.27</f>
        <v>11591505.9</v>
      </c>
    </row>
    <row r="4" spans="1:5">
      <c r="A4" s="7" t="s">
        <v>68</v>
      </c>
      <c r="B4" s="7">
        <f>'Irtás, föld- és sziklamunka'!H10</f>
        <v>0</v>
      </c>
      <c r="C4" s="7">
        <f>'Irtás, föld- és sziklamunka'!I10</f>
        <v>2039938</v>
      </c>
      <c r="D4" s="7">
        <f t="shared" si="0"/>
        <v>2590721.2600000002</v>
      </c>
    </row>
    <row r="5" spans="1:5">
      <c r="A5" s="7" t="s">
        <v>76</v>
      </c>
      <c r="B5" s="7">
        <f>'Szivárgóépítés, alagcsövezés'!H9</f>
        <v>547705</v>
      </c>
      <c r="C5" s="7">
        <f>'Szivárgóépítés, alagcsövezés'!I9</f>
        <v>365273</v>
      </c>
      <c r="D5" s="7">
        <f t="shared" si="0"/>
        <v>1159482.06</v>
      </c>
    </row>
    <row r="6" spans="1:5">
      <c r="A6" s="7" t="s">
        <v>85</v>
      </c>
      <c r="B6" s="7">
        <f>'Helyszíni beton és vasbeton mun'!H10</f>
        <v>1024371</v>
      </c>
      <c r="C6" s="7">
        <f>'Helyszíni beton és vasbeton mun'!I10</f>
        <v>1367511</v>
      </c>
      <c r="D6" s="7">
        <f t="shared" si="0"/>
        <v>3037690.14</v>
      </c>
    </row>
    <row r="7" spans="1:5">
      <c r="A7" s="7" t="s">
        <v>90</v>
      </c>
      <c r="B7" s="7">
        <f>'Falazás és egyéb kőműves munkák'!H6</f>
        <v>1972000</v>
      </c>
      <c r="C7" s="7">
        <f>'Falazás és egyéb kőműves munkák'!I6</f>
        <v>1968600</v>
      </c>
      <c r="D7" s="7">
        <f t="shared" si="0"/>
        <v>5004562</v>
      </c>
    </row>
    <row r="8" spans="1:5">
      <c r="A8" s="7" t="s">
        <v>93</v>
      </c>
      <c r="B8" s="7">
        <f>Ácsmunka!H4</f>
        <v>803200</v>
      </c>
      <c r="C8" s="7">
        <f>Ácsmunka!I4</f>
        <v>275200</v>
      </c>
      <c r="D8" s="7">
        <f t="shared" si="0"/>
        <v>1369568</v>
      </c>
    </row>
    <row r="9" spans="1:5">
      <c r="A9" s="7" t="s">
        <v>122</v>
      </c>
      <c r="B9" s="7">
        <f>'Vakolás és rabicolás'!H30</f>
        <v>14493975</v>
      </c>
      <c r="C9" s="7">
        <f>'Vakolás és rabicolás'!I30</f>
        <v>8020529</v>
      </c>
      <c r="D9" s="7">
        <f t="shared" si="0"/>
        <v>28593420.080000002</v>
      </c>
    </row>
    <row r="10" spans="1:5">
      <c r="A10" s="7" t="s">
        <v>125</v>
      </c>
      <c r="B10" s="7">
        <f>Tetőfedés!H4</f>
        <v>68676</v>
      </c>
      <c r="C10" s="7">
        <f>Tetőfedés!I4</f>
        <v>305728</v>
      </c>
      <c r="D10" s="7">
        <f t="shared" si="0"/>
        <v>475493.08</v>
      </c>
    </row>
    <row r="11" spans="1:5" ht="25.5">
      <c r="A11" s="7" t="s">
        <v>133</v>
      </c>
      <c r="B11" s="7">
        <f>'Aljzatkészítés, hideg- és meleg'!H9</f>
        <v>149374</v>
      </c>
      <c r="C11" s="7">
        <f>'Aljzatkészítés, hideg- és meleg'!I9</f>
        <v>284064</v>
      </c>
      <c r="D11" s="7">
        <f t="shared" si="0"/>
        <v>550466.26</v>
      </c>
    </row>
    <row r="12" spans="1:5">
      <c r="A12" s="7" t="s">
        <v>171</v>
      </c>
      <c r="B12" s="7">
        <f>Bádogozás!H40</f>
        <v>11925590</v>
      </c>
      <c r="C12" s="7">
        <f>Bádogozás!I40</f>
        <v>3823052</v>
      </c>
      <c r="D12" s="7">
        <f t="shared" si="0"/>
        <v>20000775.34</v>
      </c>
    </row>
    <row r="13" spans="1:5">
      <c r="A13" s="7" t="s">
        <v>203</v>
      </c>
      <c r="B13" s="7">
        <f>'Asztalosszerkezetek elhelyezése'!H52</f>
        <v>56431600</v>
      </c>
      <c r="C13" s="7">
        <f>'Asztalosszerkezetek elhelyezése'!I52</f>
        <v>5766472</v>
      </c>
      <c r="D13" s="7">
        <f t="shared" si="0"/>
        <v>78991551.439999998</v>
      </c>
    </row>
    <row r="14" spans="1:5">
      <c r="A14" s="7" t="s">
        <v>241</v>
      </c>
      <c r="B14" s="7">
        <f>'Lakatosszerkezetek elhelyezése'!H45</f>
        <v>5210111</v>
      </c>
      <c r="C14" s="7">
        <f>'Lakatosszerkezetek elhelyezése'!I45</f>
        <v>1511548</v>
      </c>
      <c r="D14" s="7">
        <f t="shared" si="0"/>
        <v>8536506.9299999997</v>
      </c>
      <c r="E14" s="7">
        <f>SUM(D13:D14)</f>
        <v>87528058.370000005</v>
      </c>
    </row>
    <row r="15" spans="1:5">
      <c r="A15" s="7" t="s">
        <v>244</v>
      </c>
      <c r="B15" s="7">
        <f>Üvegezés!H4</f>
        <v>0</v>
      </c>
      <c r="C15" s="7">
        <f>Üvegezés!I4</f>
        <v>400128</v>
      </c>
      <c r="D15" s="7">
        <f t="shared" si="0"/>
        <v>508162.56</v>
      </c>
    </row>
    <row r="16" spans="1:5" ht="25.5">
      <c r="A16" s="7" t="s">
        <v>253</v>
      </c>
      <c r="B16" s="7">
        <f>'Felületképzés (festés, mázolás,'!H10</f>
        <v>1226283</v>
      </c>
      <c r="C16" s="7">
        <f>'Felületképzés (festés, mázolás,'!I10</f>
        <v>1920254</v>
      </c>
      <c r="D16" s="7">
        <f t="shared" si="0"/>
        <v>3996101.99</v>
      </c>
    </row>
    <row r="17" spans="1:5">
      <c r="A17" s="7" t="s">
        <v>328</v>
      </c>
      <c r="B17" s="7">
        <f>Szigetelés!H76</f>
        <v>50801385</v>
      </c>
      <c r="C17" s="7">
        <f>Szigetelés!I76</f>
        <v>27999834</v>
      </c>
      <c r="D17" s="7">
        <f t="shared" si="0"/>
        <v>100077548.13</v>
      </c>
    </row>
    <row r="18" spans="1:5">
      <c r="A18" s="7" t="s">
        <v>335</v>
      </c>
      <c r="B18" s="7">
        <f>'Takarítási munkák'!H8</f>
        <v>440498</v>
      </c>
      <c r="C18" s="7">
        <f>'Takarítási munkák'!I8</f>
        <v>762428</v>
      </c>
      <c r="D18" s="7">
        <f t="shared" si="0"/>
        <v>1527716.02</v>
      </c>
      <c r="E18" s="7">
        <f>D19-E14</f>
        <v>187395283.06999999</v>
      </c>
    </row>
    <row r="19" spans="1:5" s="8" customFormat="1">
      <c r="A19" s="14" t="s">
        <v>336</v>
      </c>
      <c r="B19" s="14">
        <f>ROUND(SUM(B2:B18),0)</f>
        <v>148697453</v>
      </c>
      <c r="C19" s="14">
        <f>ROUND(SUM(C2:C18), 0)</f>
        <v>67777619</v>
      </c>
      <c r="D19" s="7">
        <f t="shared" si="0"/>
        <v>274923341.44</v>
      </c>
    </row>
  </sheetData>
  <pageMargins left="1" right="1" top="1" bottom="1" header="0.41666666666666669" footer="0.41666666666666669"/>
  <pageSetup paperSize="9" firstPageNumber="4294963191" orientation="portrait" useFirstPageNumber="1" horizontalDpi="4294967294" verticalDpi="0" r:id="rId1"/>
  <headerFooter>
    <oddHeader>&amp;C&amp;"Arial,bold"&amp;10Munkanem összesítő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25.5">
      <c r="A2" s="17">
        <v>1</v>
      </c>
      <c r="B2" s="7" t="s">
        <v>12</v>
      </c>
      <c r="C2" s="7" t="s">
        <v>14</v>
      </c>
      <c r="D2" s="18">
        <v>2</v>
      </c>
      <c r="E2" s="7" t="s">
        <v>13</v>
      </c>
      <c r="F2" s="18">
        <v>0</v>
      </c>
      <c r="G2" s="18">
        <v>240000</v>
      </c>
      <c r="H2" s="18">
        <f>ROUND(D2*F2, 0)</f>
        <v>0</v>
      </c>
      <c r="I2" s="18">
        <f>ROUND(D2*G2, 0)</f>
        <v>480000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25.5">
      <c r="A4" s="17">
        <v>2</v>
      </c>
      <c r="B4" s="7" t="s">
        <v>15</v>
      </c>
      <c r="C4" s="7" t="s">
        <v>16</v>
      </c>
      <c r="D4" s="18">
        <v>2</v>
      </c>
      <c r="E4" s="7" t="s">
        <v>13</v>
      </c>
      <c r="F4" s="18">
        <v>52400</v>
      </c>
      <c r="G4" s="18">
        <v>9100</v>
      </c>
      <c r="H4" s="18">
        <f>ROUND(D4*F4, 0)</f>
        <v>104800</v>
      </c>
      <c r="I4" s="18">
        <f>ROUND(D4*G4, 0)</f>
        <v>18200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 ht="25.5">
      <c r="A6" s="17">
        <v>3</v>
      </c>
      <c r="B6" s="7" t="s">
        <v>17</v>
      </c>
      <c r="C6" s="7" t="s">
        <v>19</v>
      </c>
      <c r="D6" s="18">
        <v>4</v>
      </c>
      <c r="E6" s="7" t="s">
        <v>18</v>
      </c>
      <c r="F6" s="18">
        <v>34400</v>
      </c>
      <c r="G6" s="18">
        <v>33660</v>
      </c>
      <c r="H6" s="18">
        <f>ROUND(D6*F6, 0)</f>
        <v>137600</v>
      </c>
      <c r="I6" s="18">
        <f>ROUND(D6*G6, 0)</f>
        <v>134640</v>
      </c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ht="38.25">
      <c r="A8" s="17">
        <v>4</v>
      </c>
      <c r="B8" s="7" t="s">
        <v>20</v>
      </c>
      <c r="C8" s="7" t="s">
        <v>21</v>
      </c>
      <c r="D8" s="18">
        <v>26</v>
      </c>
      <c r="E8" s="7" t="s">
        <v>18</v>
      </c>
      <c r="F8" s="18">
        <v>420</v>
      </c>
      <c r="G8" s="18">
        <v>480</v>
      </c>
      <c r="H8" s="18">
        <f>ROUND(D8*F8, 0)</f>
        <v>10920</v>
      </c>
      <c r="I8" s="18">
        <f>ROUND(D8*G8, 0)</f>
        <v>12480</v>
      </c>
    </row>
    <row r="9" spans="1:9">
      <c r="A9" s="17"/>
      <c r="B9" s="7"/>
      <c r="C9" s="7"/>
      <c r="D9" s="18"/>
      <c r="E9" s="7"/>
      <c r="F9" s="18"/>
      <c r="G9" s="18"/>
      <c r="H9" s="18"/>
      <c r="I9" s="18"/>
    </row>
    <row r="10" spans="1:9" ht="25.5">
      <c r="A10" s="17">
        <v>5</v>
      </c>
      <c r="B10" s="7" t="s">
        <v>22</v>
      </c>
      <c r="C10" s="7" t="s">
        <v>23</v>
      </c>
      <c r="D10" s="18">
        <v>1</v>
      </c>
      <c r="E10" s="7" t="s">
        <v>18</v>
      </c>
      <c r="F10" s="18">
        <v>42000</v>
      </c>
      <c r="G10" s="18">
        <v>4740</v>
      </c>
      <c r="H10" s="18">
        <f>ROUND(D10*F10, 0)</f>
        <v>42000</v>
      </c>
      <c r="I10" s="18">
        <f>ROUND(D10*G10, 0)</f>
        <v>4740</v>
      </c>
    </row>
    <row r="11" spans="1:9">
      <c r="A11" s="17"/>
      <c r="B11" s="7"/>
      <c r="C11" s="7"/>
      <c r="D11" s="18"/>
      <c r="E11" s="7"/>
      <c r="F11" s="18"/>
      <c r="G11" s="18"/>
      <c r="H11" s="18"/>
      <c r="I11" s="18"/>
    </row>
    <row r="12" spans="1:9" ht="25.5">
      <c r="A12" s="17">
        <v>6</v>
      </c>
      <c r="B12" s="7" t="s">
        <v>24</v>
      </c>
      <c r="C12" s="7" t="s">
        <v>26</v>
      </c>
      <c r="D12" s="18">
        <v>641</v>
      </c>
      <c r="E12" s="7" t="s">
        <v>25</v>
      </c>
      <c r="F12" s="18">
        <v>2419</v>
      </c>
      <c r="G12" s="18">
        <v>2800</v>
      </c>
      <c r="H12" s="18">
        <f>ROUND(D12*F12, 0)</f>
        <v>1550579</v>
      </c>
      <c r="I12" s="18">
        <f>ROUND(D12*G12, 0)</f>
        <v>1794800</v>
      </c>
    </row>
    <row r="13" spans="1:9">
      <c r="A13" s="17"/>
      <c r="B13" s="7"/>
      <c r="C13" s="7"/>
      <c r="D13" s="18"/>
      <c r="E13" s="7"/>
      <c r="F13" s="18"/>
      <c r="G13" s="18"/>
      <c r="H13" s="18"/>
      <c r="I13" s="18"/>
    </row>
    <row r="14" spans="1:9" ht="25.5">
      <c r="A14" s="17">
        <v>7</v>
      </c>
      <c r="B14" s="7" t="s">
        <v>27</v>
      </c>
      <c r="C14" s="7" t="s">
        <v>28</v>
      </c>
      <c r="D14" s="18">
        <v>14</v>
      </c>
      <c r="E14" s="7" t="s">
        <v>18</v>
      </c>
      <c r="F14" s="18">
        <v>3100</v>
      </c>
      <c r="G14" s="18">
        <v>1300</v>
      </c>
      <c r="H14" s="18">
        <f>ROUND(D14*F14, 0)</f>
        <v>43400</v>
      </c>
      <c r="I14" s="18">
        <f>ROUND(D14*G14, 0)</f>
        <v>18200</v>
      </c>
    </row>
    <row r="15" spans="1:9">
      <c r="A15" s="17"/>
      <c r="B15" s="7"/>
      <c r="C15" s="7"/>
      <c r="D15" s="18"/>
      <c r="E15" s="7"/>
      <c r="F15" s="18"/>
      <c r="G15" s="18"/>
      <c r="H15" s="18"/>
      <c r="I15" s="18"/>
    </row>
    <row r="16" spans="1:9" ht="25.5">
      <c r="A16" s="17">
        <v>8</v>
      </c>
      <c r="B16" s="7" t="s">
        <v>29</v>
      </c>
      <c r="C16" s="7" t="s">
        <v>30</v>
      </c>
      <c r="D16" s="18">
        <v>4</v>
      </c>
      <c r="E16" s="7" t="s">
        <v>18</v>
      </c>
      <c r="F16" s="18">
        <v>3354</v>
      </c>
      <c r="G16" s="18">
        <v>1700</v>
      </c>
      <c r="H16" s="18">
        <f>ROUND(D16*F16, 0)</f>
        <v>13416</v>
      </c>
      <c r="I16" s="18">
        <f>ROUND(D16*G16, 0)</f>
        <v>6800</v>
      </c>
    </row>
    <row r="17" spans="1:9">
      <c r="A17" s="17"/>
      <c r="B17" s="7"/>
      <c r="C17" s="7"/>
      <c r="D17" s="18"/>
      <c r="E17" s="7"/>
      <c r="F17" s="18"/>
      <c r="G17" s="18"/>
      <c r="H17" s="18"/>
      <c r="I17" s="18"/>
    </row>
    <row r="18" spans="1:9" ht="25.5">
      <c r="A18" s="17">
        <v>9</v>
      </c>
      <c r="B18" s="7" t="s">
        <v>31</v>
      </c>
      <c r="C18" s="7" t="s">
        <v>32</v>
      </c>
      <c r="D18" s="18">
        <v>3</v>
      </c>
      <c r="E18" s="7" t="s">
        <v>18</v>
      </c>
      <c r="F18" s="18">
        <v>0</v>
      </c>
      <c r="G18" s="18">
        <v>30000</v>
      </c>
      <c r="H18" s="18">
        <f>ROUND(D18*F18, 0)</f>
        <v>0</v>
      </c>
      <c r="I18" s="18">
        <f>ROUND(D18*G18, 0)</f>
        <v>90000</v>
      </c>
    </row>
    <row r="19" spans="1:9">
      <c r="A19" s="17"/>
      <c r="B19" s="7"/>
      <c r="C19" s="7"/>
      <c r="D19" s="18"/>
      <c r="E19" s="7"/>
      <c r="F19" s="18"/>
      <c r="G19" s="18"/>
      <c r="H19" s="18"/>
      <c r="I19" s="18"/>
    </row>
    <row r="20" spans="1:9" ht="25.5">
      <c r="A20" s="17">
        <v>10</v>
      </c>
      <c r="B20" s="7" t="s">
        <v>33</v>
      </c>
      <c r="C20" s="7" t="s">
        <v>34</v>
      </c>
      <c r="D20" s="18">
        <v>1</v>
      </c>
      <c r="E20" s="7" t="s">
        <v>18</v>
      </c>
      <c r="F20" s="18">
        <v>0</v>
      </c>
      <c r="G20" s="18">
        <v>320000</v>
      </c>
      <c r="H20" s="18">
        <f>ROUND(D20*F20, 0)</f>
        <v>0</v>
      </c>
      <c r="I20" s="18">
        <f>ROUND(D20*G20, 0)</f>
        <v>320000</v>
      </c>
    </row>
    <row r="21" spans="1:9">
      <c r="A21" s="17"/>
      <c r="B21" s="7"/>
      <c r="C21" s="7"/>
      <c r="D21" s="18"/>
      <c r="E21" s="7"/>
      <c r="F21" s="18"/>
      <c r="G21" s="18"/>
      <c r="H21" s="18"/>
      <c r="I21" s="18"/>
    </row>
    <row r="22" spans="1:9" ht="25.5">
      <c r="A22" s="17">
        <v>11</v>
      </c>
      <c r="B22" s="7" t="s">
        <v>35</v>
      </c>
      <c r="C22" s="7" t="s">
        <v>36</v>
      </c>
      <c r="D22" s="18">
        <v>1</v>
      </c>
      <c r="E22" s="7" t="s">
        <v>18</v>
      </c>
      <c r="F22" s="18">
        <v>0</v>
      </c>
      <c r="G22" s="18">
        <v>360000</v>
      </c>
      <c r="H22" s="18">
        <f>ROUND(D22*F22, 0)</f>
        <v>0</v>
      </c>
      <c r="I22" s="18">
        <f>ROUND(D22*G22, 0)</f>
        <v>360000</v>
      </c>
    </row>
    <row r="23" spans="1:9">
      <c r="A23" s="17"/>
      <c r="B23" s="7"/>
      <c r="C23" s="7"/>
      <c r="D23" s="18"/>
      <c r="E23" s="7"/>
      <c r="F23" s="18"/>
      <c r="G23" s="18"/>
      <c r="H23" s="18"/>
      <c r="I23" s="18"/>
    </row>
    <row r="24" spans="1:9" ht="25.5">
      <c r="A24" s="17">
        <v>12</v>
      </c>
      <c r="B24" s="7" t="s">
        <v>37</v>
      </c>
      <c r="C24" s="7" t="s">
        <v>38</v>
      </c>
      <c r="D24" s="18">
        <v>1</v>
      </c>
      <c r="E24" s="7" t="s">
        <v>18</v>
      </c>
      <c r="F24" s="18">
        <v>0</v>
      </c>
      <c r="G24" s="18">
        <v>300000</v>
      </c>
      <c r="H24" s="18">
        <f>ROUND(D24*F24, 0)</f>
        <v>0</v>
      </c>
      <c r="I24" s="18">
        <f>ROUND(D24*G24, 0)</f>
        <v>300000</v>
      </c>
    </row>
    <row r="25" spans="1:9">
      <c r="A25" s="17"/>
      <c r="B25" s="7"/>
      <c r="C25" s="7"/>
      <c r="D25" s="18"/>
      <c r="E25" s="7"/>
      <c r="F25" s="18"/>
      <c r="G25" s="18"/>
      <c r="H25" s="18"/>
      <c r="I25" s="18"/>
    </row>
    <row r="26" spans="1:9" s="5" customFormat="1">
      <c r="A26" s="16"/>
      <c r="B26" s="14"/>
      <c r="C26" s="14" t="s">
        <v>39</v>
      </c>
      <c r="D26" s="15"/>
      <c r="E26" s="14"/>
      <c r="F26" s="15"/>
      <c r="G26" s="15"/>
      <c r="H26" s="15">
        <f>ROUND(SUM(H2:H25),0)</f>
        <v>1902715</v>
      </c>
      <c r="I26" s="15">
        <f>ROUND(SUM(I2:I25),0)</f>
        <v>3539860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Felvonulási létesítmények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89.25">
      <c r="A2" s="17">
        <v>1</v>
      </c>
      <c r="B2" s="7" t="s">
        <v>41</v>
      </c>
      <c r="C2" s="19" t="s">
        <v>43</v>
      </c>
      <c r="D2" s="18">
        <v>5510</v>
      </c>
      <c r="E2" s="7" t="s">
        <v>42</v>
      </c>
      <c r="F2" s="18">
        <v>246</v>
      </c>
      <c r="G2" s="18">
        <v>960</v>
      </c>
      <c r="H2" s="18">
        <f>ROUND(D2*F2, 0)</f>
        <v>1355460</v>
      </c>
      <c r="I2" s="18">
        <f>ROUND(D2*G2, 0)</f>
        <v>5289600</v>
      </c>
    </row>
    <row r="3" spans="1:9" ht="25.5">
      <c r="A3" s="17"/>
      <c r="B3" s="7"/>
      <c r="C3" s="19" t="s">
        <v>44</v>
      </c>
      <c r="D3" s="18"/>
      <c r="E3" s="7"/>
      <c r="F3" s="18"/>
      <c r="G3" s="18"/>
      <c r="H3" s="18"/>
      <c r="I3" s="18"/>
    </row>
    <row r="4" spans="1:9">
      <c r="A4" s="17"/>
      <c r="B4" s="7"/>
      <c r="C4" s="7"/>
      <c r="D4" s="18"/>
      <c r="E4" s="7"/>
      <c r="F4" s="18"/>
      <c r="G4" s="18"/>
      <c r="H4" s="18"/>
      <c r="I4" s="18"/>
    </row>
    <row r="5" spans="1:9" ht="38.25">
      <c r="A5" s="17">
        <v>2</v>
      </c>
      <c r="B5" s="7" t="s">
        <v>45</v>
      </c>
      <c r="C5" s="7" t="s">
        <v>46</v>
      </c>
      <c r="D5" s="18">
        <v>60</v>
      </c>
      <c r="E5" s="7" t="s">
        <v>42</v>
      </c>
      <c r="F5" s="18">
        <v>0</v>
      </c>
      <c r="G5" s="18">
        <v>1040</v>
      </c>
      <c r="H5" s="18">
        <f>ROUND(D5*F5, 0)</f>
        <v>0</v>
      </c>
      <c r="I5" s="18">
        <f>ROUND(D5*G5, 0)</f>
        <v>62400</v>
      </c>
    </row>
    <row r="6" spans="1:9">
      <c r="A6" s="17"/>
      <c r="B6" s="7"/>
      <c r="C6" s="7"/>
      <c r="D6" s="18"/>
      <c r="E6" s="7"/>
      <c r="F6" s="18"/>
      <c r="G6" s="18"/>
      <c r="H6" s="18"/>
      <c r="I6" s="18"/>
    </row>
    <row r="7" spans="1:9" ht="25.5">
      <c r="A7" s="17">
        <v>3</v>
      </c>
      <c r="B7" s="7" t="s">
        <v>47</v>
      </c>
      <c r="C7" s="7" t="s">
        <v>48</v>
      </c>
      <c r="D7" s="18">
        <v>60</v>
      </c>
      <c r="E7" s="7" t="s">
        <v>42</v>
      </c>
      <c r="F7" s="18">
        <v>151</v>
      </c>
      <c r="G7" s="18">
        <v>480</v>
      </c>
      <c r="H7" s="18">
        <f>ROUND(D7*F7, 0)</f>
        <v>9060</v>
      </c>
      <c r="I7" s="18">
        <f>ROUND(D7*G7, 0)</f>
        <v>28800</v>
      </c>
    </row>
    <row r="8" spans="1:9">
      <c r="A8" s="17"/>
      <c r="B8" s="7"/>
      <c r="C8" s="7"/>
      <c r="D8" s="18"/>
      <c r="E8" s="7"/>
      <c r="F8" s="18"/>
      <c r="G8" s="18"/>
      <c r="H8" s="18"/>
      <c r="I8" s="18"/>
    </row>
    <row r="9" spans="1:9" ht="25.5">
      <c r="A9" s="17">
        <v>4</v>
      </c>
      <c r="B9" s="7" t="s">
        <v>49</v>
      </c>
      <c r="C9" s="7" t="s">
        <v>50</v>
      </c>
      <c r="D9" s="18">
        <v>60</v>
      </c>
      <c r="E9" s="7" t="s">
        <v>42</v>
      </c>
      <c r="F9" s="18">
        <v>103</v>
      </c>
      <c r="G9" s="18">
        <v>340</v>
      </c>
      <c r="H9" s="18">
        <f>ROUND(D9*F9, 0)</f>
        <v>6180</v>
      </c>
      <c r="I9" s="18">
        <f>ROUND(D9*G9, 0)</f>
        <v>20400</v>
      </c>
    </row>
    <row r="10" spans="1:9">
      <c r="A10" s="17"/>
      <c r="B10" s="7"/>
      <c r="C10" s="7"/>
      <c r="D10" s="18"/>
      <c r="E10" s="7"/>
      <c r="F10" s="18"/>
      <c r="G10" s="18"/>
      <c r="H10" s="18"/>
      <c r="I10" s="18"/>
    </row>
    <row r="11" spans="1:9" ht="25.5">
      <c r="A11" s="17">
        <v>5</v>
      </c>
      <c r="B11" s="7" t="s">
        <v>51</v>
      </c>
      <c r="C11" s="7" t="s">
        <v>52</v>
      </c>
      <c r="D11" s="18">
        <v>5510</v>
      </c>
      <c r="E11" s="7" t="s">
        <v>42</v>
      </c>
      <c r="F11" s="18">
        <v>10</v>
      </c>
      <c r="G11" s="18">
        <v>220</v>
      </c>
      <c r="H11" s="18">
        <f>ROUND(D11*F11, 0)</f>
        <v>55100</v>
      </c>
      <c r="I11" s="18">
        <f>ROUND(D11*G11, 0)</f>
        <v>1212200</v>
      </c>
    </row>
    <row r="12" spans="1:9">
      <c r="A12" s="17"/>
      <c r="B12" s="7"/>
      <c r="C12" s="7"/>
      <c r="D12" s="18"/>
      <c r="E12" s="7"/>
      <c r="F12" s="18"/>
      <c r="G12" s="18"/>
      <c r="H12" s="18"/>
      <c r="I12" s="18"/>
    </row>
    <row r="13" spans="1:9" ht="38.25">
      <c r="A13" s="17">
        <v>6</v>
      </c>
      <c r="B13" s="7" t="s">
        <v>53</v>
      </c>
      <c r="C13" s="7" t="s">
        <v>54</v>
      </c>
      <c r="D13" s="18">
        <v>1220</v>
      </c>
      <c r="E13" s="7" t="s">
        <v>42</v>
      </c>
      <c r="F13" s="18">
        <v>171</v>
      </c>
      <c r="G13" s="18">
        <v>640</v>
      </c>
      <c r="H13" s="18">
        <f>ROUND(D13*F13, 0)</f>
        <v>208620</v>
      </c>
      <c r="I13" s="18">
        <f>ROUND(D13*G13, 0)</f>
        <v>780800</v>
      </c>
    </row>
    <row r="14" spans="1:9">
      <c r="A14" s="17"/>
      <c r="B14" s="7"/>
      <c r="C14" s="7"/>
      <c r="D14" s="18"/>
      <c r="E14" s="7"/>
      <c r="F14" s="18"/>
      <c r="G14" s="18"/>
      <c r="H14" s="18"/>
      <c r="I14" s="18"/>
    </row>
    <row r="15" spans="1:9" ht="25.5">
      <c r="A15" s="17">
        <v>7</v>
      </c>
      <c r="B15" s="7" t="s">
        <v>55</v>
      </c>
      <c r="C15" s="7" t="s">
        <v>56</v>
      </c>
      <c r="D15" s="18">
        <v>15</v>
      </c>
      <c r="E15" s="7" t="s">
        <v>18</v>
      </c>
      <c r="F15" s="18">
        <v>4370</v>
      </c>
      <c r="G15" s="18">
        <v>2200</v>
      </c>
      <c r="H15" s="18">
        <f>ROUND(D15*F15, 0)</f>
        <v>65550</v>
      </c>
      <c r="I15" s="18">
        <f>ROUND(D15*G15, 0)</f>
        <v>33000</v>
      </c>
    </row>
    <row r="16" spans="1:9">
      <c r="A16" s="17"/>
      <c r="B16" s="7"/>
      <c r="C16" s="7"/>
      <c r="D16" s="18"/>
      <c r="E16" s="7"/>
      <c r="F16" s="18"/>
      <c r="G16" s="18"/>
      <c r="H16" s="18"/>
      <c r="I16" s="18"/>
    </row>
    <row r="17" spans="1:9" s="5" customFormat="1">
      <c r="A17" s="16"/>
      <c r="B17" s="14"/>
      <c r="C17" s="14" t="s">
        <v>39</v>
      </c>
      <c r="D17" s="15"/>
      <c r="E17" s="14"/>
      <c r="F17" s="15"/>
      <c r="G17" s="15"/>
      <c r="H17" s="15">
        <f>ROUND(SUM(H2:H16),0)</f>
        <v>1699970</v>
      </c>
      <c r="I17" s="15">
        <f>ROUND(SUM(I2:I16),0)</f>
        <v>7427200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Zsaluzás és állványozás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38.25">
      <c r="A2" s="17">
        <v>1</v>
      </c>
      <c r="B2" s="7" t="s">
        <v>58</v>
      </c>
      <c r="C2" s="7" t="s">
        <v>59</v>
      </c>
      <c r="D2" s="18">
        <v>1</v>
      </c>
      <c r="E2" s="7" t="s">
        <v>18</v>
      </c>
      <c r="F2" s="18">
        <v>0</v>
      </c>
      <c r="G2" s="18">
        <v>11400</v>
      </c>
      <c r="H2" s="18">
        <f>ROUND(D2*F2, 0)</f>
        <v>0</v>
      </c>
      <c r="I2" s="18">
        <f>ROUND(D2*G2, 0)</f>
        <v>11400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63.75">
      <c r="A4" s="17">
        <v>2</v>
      </c>
      <c r="B4" s="7" t="s">
        <v>60</v>
      </c>
      <c r="C4" s="7" t="s">
        <v>62</v>
      </c>
      <c r="D4" s="18">
        <v>194.91</v>
      </c>
      <c r="E4" s="7" t="s">
        <v>61</v>
      </c>
      <c r="F4" s="18">
        <v>0</v>
      </c>
      <c r="G4" s="18">
        <v>6440</v>
      </c>
      <c r="H4" s="18">
        <f>ROUND(D4*F4, 0)</f>
        <v>0</v>
      </c>
      <c r="I4" s="18">
        <f>ROUND(D4*G4, 0)</f>
        <v>1255220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 ht="51">
      <c r="A6" s="17">
        <v>3</v>
      </c>
      <c r="B6" s="7" t="s">
        <v>63</v>
      </c>
      <c r="C6" s="7" t="s">
        <v>64</v>
      </c>
      <c r="D6" s="18">
        <v>97.46</v>
      </c>
      <c r="E6" s="7" t="s">
        <v>61</v>
      </c>
      <c r="F6" s="18">
        <v>0</v>
      </c>
      <c r="G6" s="18">
        <v>1160</v>
      </c>
      <c r="H6" s="18">
        <f>ROUND(D6*F6, 0)</f>
        <v>0</v>
      </c>
      <c r="I6" s="18">
        <f>ROUND(D6*G6, 0)</f>
        <v>113054</v>
      </c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ht="51">
      <c r="A8" s="17">
        <v>4</v>
      </c>
      <c r="B8" s="7" t="s">
        <v>65</v>
      </c>
      <c r="C8" s="7" t="s">
        <v>67</v>
      </c>
      <c r="D8" s="18">
        <v>121.82</v>
      </c>
      <c r="E8" s="7" t="s">
        <v>66</v>
      </c>
      <c r="F8" s="18">
        <v>0</v>
      </c>
      <c r="G8" s="18">
        <v>5420</v>
      </c>
      <c r="H8" s="18">
        <f>ROUND(D8*F8, 0)</f>
        <v>0</v>
      </c>
      <c r="I8" s="18">
        <f>ROUND(D8*G8, 0)</f>
        <v>660264</v>
      </c>
    </row>
    <row r="9" spans="1:9">
      <c r="A9" s="17"/>
      <c r="B9" s="7"/>
      <c r="C9" s="7"/>
      <c r="D9" s="18"/>
      <c r="E9" s="7"/>
      <c r="F9" s="18"/>
      <c r="G9" s="18"/>
      <c r="H9" s="18"/>
      <c r="I9" s="18"/>
    </row>
    <row r="10" spans="1:9" s="5" customFormat="1">
      <c r="A10" s="16"/>
      <c r="B10" s="14"/>
      <c r="C10" s="14" t="s">
        <v>39</v>
      </c>
      <c r="D10" s="15"/>
      <c r="E10" s="14"/>
      <c r="F10" s="15"/>
      <c r="G10" s="15"/>
      <c r="H10" s="15">
        <f>ROUND(SUM(H2:H9),0)</f>
        <v>0</v>
      </c>
      <c r="I10" s="15">
        <f>ROUND(SUM(I2:I9),0)</f>
        <v>2039938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Irtás, föld- és sziklamunka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38.25">
      <c r="A2" s="17">
        <v>1</v>
      </c>
      <c r="B2" s="7" t="s">
        <v>69</v>
      </c>
      <c r="C2" s="7" t="s">
        <v>70</v>
      </c>
      <c r="D2" s="18">
        <v>97.46</v>
      </c>
      <c r="E2" s="7" t="s">
        <v>61</v>
      </c>
      <c r="F2" s="18">
        <v>3580</v>
      </c>
      <c r="G2" s="18">
        <v>3140</v>
      </c>
      <c r="H2" s="18">
        <f>ROUND(D2*F2, 0)</f>
        <v>348907</v>
      </c>
      <c r="I2" s="18">
        <f>ROUND(D2*G2, 0)</f>
        <v>306024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76.5">
      <c r="A4" s="17">
        <v>2</v>
      </c>
      <c r="B4" s="7" t="s">
        <v>71</v>
      </c>
      <c r="C4" s="7" t="s">
        <v>72</v>
      </c>
      <c r="D4" s="18">
        <v>155.91999999999999</v>
      </c>
      <c r="E4" s="7" t="s">
        <v>42</v>
      </c>
      <c r="F4" s="18">
        <v>421</v>
      </c>
      <c r="G4" s="18">
        <v>60</v>
      </c>
      <c r="H4" s="18">
        <f>ROUND(D4*F4, 0)</f>
        <v>65642</v>
      </c>
      <c r="I4" s="18">
        <f>ROUND(D4*G4, 0)</f>
        <v>9355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 ht="51">
      <c r="A6" s="17">
        <v>3</v>
      </c>
      <c r="B6" s="7" t="s">
        <v>73</v>
      </c>
      <c r="C6" s="19" t="s">
        <v>74</v>
      </c>
      <c r="D6" s="18">
        <v>155.91999999999999</v>
      </c>
      <c r="E6" s="7" t="s">
        <v>42</v>
      </c>
      <c r="F6" s="18">
        <v>854</v>
      </c>
      <c r="G6" s="18">
        <v>320</v>
      </c>
      <c r="H6" s="18">
        <f>ROUND(D6*F6, 0)</f>
        <v>133156</v>
      </c>
      <c r="I6" s="18">
        <f>ROUND(D6*G6, 0)</f>
        <v>49894</v>
      </c>
    </row>
    <row r="7" spans="1:9">
      <c r="A7" s="17"/>
      <c r="B7" s="7"/>
      <c r="C7" s="19" t="s">
        <v>75</v>
      </c>
      <c r="D7" s="18"/>
      <c r="E7" s="7"/>
      <c r="F7" s="18"/>
      <c r="G7" s="18"/>
      <c r="H7" s="18"/>
      <c r="I7" s="18"/>
    </row>
    <row r="8" spans="1:9">
      <c r="A8" s="17"/>
      <c r="B8" s="7"/>
      <c r="C8" s="7"/>
      <c r="D8" s="18"/>
      <c r="E8" s="7"/>
      <c r="F8" s="18"/>
      <c r="G8" s="18"/>
      <c r="H8" s="18"/>
      <c r="I8" s="18"/>
    </row>
    <row r="9" spans="1:9" s="5" customFormat="1">
      <c r="A9" s="16"/>
      <c r="B9" s="14"/>
      <c r="C9" s="14" t="s">
        <v>39</v>
      </c>
      <c r="D9" s="15"/>
      <c r="E9" s="14"/>
      <c r="F9" s="15"/>
      <c r="G9" s="15"/>
      <c r="H9" s="15">
        <f>ROUND(SUM(H2:H8),0)</f>
        <v>547705</v>
      </c>
      <c r="I9" s="15">
        <f>ROUND(SUM(I2:I8),0)</f>
        <v>365273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Szivárgóépítés, alagcsövezés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38.25">
      <c r="A2" s="17">
        <v>1</v>
      </c>
      <c r="B2" s="7" t="s">
        <v>77</v>
      </c>
      <c r="C2" s="7" t="s">
        <v>78</v>
      </c>
      <c r="D2" s="18">
        <v>155.91999999999999</v>
      </c>
      <c r="E2" s="7" t="s">
        <v>42</v>
      </c>
      <c r="F2" s="18">
        <v>0</v>
      </c>
      <c r="G2" s="18">
        <v>2440</v>
      </c>
      <c r="H2" s="18">
        <f>ROUND(D2*F2, 0)</f>
        <v>0</v>
      </c>
      <c r="I2" s="18">
        <f>ROUND(D2*G2, 0)</f>
        <v>380445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76.5">
      <c r="A4" s="17">
        <v>2</v>
      </c>
      <c r="B4" s="7" t="s">
        <v>79</v>
      </c>
      <c r="C4" s="7" t="s">
        <v>80</v>
      </c>
      <c r="D4" s="18">
        <v>155.91999999999999</v>
      </c>
      <c r="E4" s="7" t="s">
        <v>42</v>
      </c>
      <c r="F4" s="18">
        <v>4591</v>
      </c>
      <c r="G4" s="18">
        <v>5780</v>
      </c>
      <c r="H4" s="18">
        <f>ROUND(D4*F4, 0)</f>
        <v>715829</v>
      </c>
      <c r="I4" s="18">
        <f>ROUND(D4*G4, 0)</f>
        <v>901218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 ht="63.75">
      <c r="A6" s="17">
        <v>3</v>
      </c>
      <c r="B6" s="7" t="s">
        <v>81</v>
      </c>
      <c r="C6" s="7" t="s">
        <v>82</v>
      </c>
      <c r="D6" s="18">
        <v>51.1</v>
      </c>
      <c r="E6" s="7" t="s">
        <v>42</v>
      </c>
      <c r="F6" s="18">
        <v>2148</v>
      </c>
      <c r="G6" s="18">
        <v>400</v>
      </c>
      <c r="H6" s="18">
        <f>ROUND(D6*F6, 0)</f>
        <v>109763</v>
      </c>
      <c r="I6" s="18">
        <f>ROUND(D6*G6, 0)</f>
        <v>20440</v>
      </c>
    </row>
    <row r="7" spans="1:9">
      <c r="A7" s="17"/>
      <c r="B7" s="7"/>
      <c r="C7" s="7"/>
      <c r="D7" s="18"/>
      <c r="E7" s="7"/>
      <c r="F7" s="18"/>
      <c r="G7" s="18"/>
      <c r="H7" s="18"/>
      <c r="I7" s="18"/>
    </row>
    <row r="8" spans="1:9" ht="63.75">
      <c r="A8" s="17">
        <v>4</v>
      </c>
      <c r="B8" s="7" t="s">
        <v>83</v>
      </c>
      <c r="C8" s="7" t="s">
        <v>84</v>
      </c>
      <c r="D8" s="18">
        <v>51.1</v>
      </c>
      <c r="E8" s="7" t="s">
        <v>25</v>
      </c>
      <c r="F8" s="18">
        <v>3890</v>
      </c>
      <c r="G8" s="18">
        <v>1280</v>
      </c>
      <c r="H8" s="18">
        <f>ROUND(D8*F8, 0)</f>
        <v>198779</v>
      </c>
      <c r="I8" s="18">
        <f>ROUND(D8*G8, 0)</f>
        <v>65408</v>
      </c>
    </row>
    <row r="9" spans="1:9">
      <c r="A9" s="17"/>
      <c r="B9" s="7"/>
      <c r="C9" s="7"/>
      <c r="D9" s="18"/>
      <c r="E9" s="7"/>
      <c r="F9" s="18"/>
      <c r="G9" s="18"/>
      <c r="H9" s="18"/>
      <c r="I9" s="18"/>
    </row>
    <row r="10" spans="1:9" s="5" customFormat="1">
      <c r="A10" s="16"/>
      <c r="B10" s="14"/>
      <c r="C10" s="14" t="s">
        <v>39</v>
      </c>
      <c r="D10" s="15"/>
      <c r="E10" s="14"/>
      <c r="F10" s="15"/>
      <c r="G10" s="15"/>
      <c r="H10" s="15">
        <f>ROUND(SUM(H2:H9),0)</f>
        <v>1024371</v>
      </c>
      <c r="I10" s="15">
        <f>ROUND(SUM(I2:I9),0)</f>
        <v>1367511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Helyszíni beton és vasbeton munkák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25.5">
      <c r="A2" s="17">
        <v>1</v>
      </c>
      <c r="B2" s="7" t="s">
        <v>86</v>
      </c>
      <c r="C2" s="7" t="s">
        <v>87</v>
      </c>
      <c r="D2" s="18">
        <v>579</v>
      </c>
      <c r="E2" s="7" t="s">
        <v>66</v>
      </c>
      <c r="F2" s="18">
        <v>0</v>
      </c>
      <c r="G2" s="18">
        <v>3400</v>
      </c>
      <c r="H2" s="18">
        <f>ROUND(D2*F2, 0)</f>
        <v>0</v>
      </c>
      <c r="I2" s="18">
        <f>ROUND(D2*G2, 0)</f>
        <v>1968600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ht="38.25">
      <c r="A4" s="17">
        <v>2</v>
      </c>
      <c r="B4" s="7" t="s">
        <v>88</v>
      </c>
      <c r="C4" s="7" t="s">
        <v>89</v>
      </c>
      <c r="D4" s="18">
        <v>58</v>
      </c>
      <c r="E4" s="7" t="s">
        <v>18</v>
      </c>
      <c r="F4" s="18">
        <v>34000</v>
      </c>
      <c r="G4" s="18">
        <v>0</v>
      </c>
      <c r="H4" s="18">
        <f>ROUND(D4*F4, 0)</f>
        <v>1972000</v>
      </c>
      <c r="I4" s="18">
        <f>ROUND(D4*G4, 0)</f>
        <v>0</v>
      </c>
    </row>
    <row r="5" spans="1:9">
      <c r="A5" s="17"/>
      <c r="B5" s="7"/>
      <c r="C5" s="7"/>
      <c r="D5" s="18"/>
      <c r="E5" s="7"/>
      <c r="F5" s="18"/>
      <c r="G5" s="18"/>
      <c r="H5" s="18"/>
      <c r="I5" s="18"/>
    </row>
    <row r="6" spans="1:9" s="5" customFormat="1">
      <c r="A6" s="16"/>
      <c r="B6" s="14"/>
      <c r="C6" s="14" t="s">
        <v>39</v>
      </c>
      <c r="D6" s="15"/>
      <c r="E6" s="14"/>
      <c r="F6" s="15"/>
      <c r="G6" s="15"/>
      <c r="H6" s="15">
        <f>ROUND(SUM(H2:H5),0)</f>
        <v>1972000</v>
      </c>
      <c r="I6" s="15">
        <f>ROUND(SUM(I2:I5),0)</f>
        <v>1968600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Falazás és egyéb kőműves munkák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C1" sqref="C1"/>
    </sheetView>
  </sheetViews>
  <sheetFormatPr defaultRowHeight="12.75"/>
  <cols>
    <col min="1" max="1" width="4.28515625" style="4" customWidth="1"/>
    <col min="2" max="2" width="9.28515625" style="1" customWidth="1"/>
    <col min="3" max="3" width="36.7109375" style="1" customWidth="1"/>
    <col min="4" max="4" width="6.7109375" style="3" customWidth="1"/>
    <col min="5" max="5" width="6.7109375" style="1" customWidth="1"/>
    <col min="6" max="7" width="8.28515625" style="3" customWidth="1"/>
    <col min="8" max="9" width="10.28515625" style="3" customWidth="1"/>
    <col min="10" max="10" width="15.7109375" style="1" customWidth="1"/>
    <col min="11" max="16384" width="9.140625" style="1"/>
  </cols>
  <sheetData>
    <row r="1" spans="1:9" s="2" customFormat="1" ht="38.25">
      <c r="A1" s="16" t="s">
        <v>3</v>
      </c>
      <c r="B1" s="14" t="s">
        <v>4</v>
      </c>
      <c r="C1" s="14" t="s">
        <v>5</v>
      </c>
      <c r="D1" s="15" t="s">
        <v>6</v>
      </c>
      <c r="E1" s="14" t="s">
        <v>7</v>
      </c>
      <c r="F1" s="15" t="s">
        <v>8</v>
      </c>
      <c r="G1" s="15" t="s">
        <v>9</v>
      </c>
      <c r="H1" s="15" t="s">
        <v>10</v>
      </c>
      <c r="I1" s="15" t="s">
        <v>11</v>
      </c>
    </row>
    <row r="2" spans="1:9" ht="51">
      <c r="A2" s="17">
        <v>1</v>
      </c>
      <c r="B2" s="7" t="s">
        <v>91</v>
      </c>
      <c r="C2" s="7" t="s">
        <v>92</v>
      </c>
      <c r="D2" s="18">
        <v>320</v>
      </c>
      <c r="E2" s="7" t="s">
        <v>42</v>
      </c>
      <c r="F2" s="18">
        <v>2510</v>
      </c>
      <c r="G2" s="18">
        <v>860</v>
      </c>
      <c r="H2" s="18">
        <f>ROUND(D2*F2, 0)</f>
        <v>803200</v>
      </c>
      <c r="I2" s="18">
        <f>ROUND(D2*G2, 0)</f>
        <v>275200</v>
      </c>
    </row>
    <row r="3" spans="1:9">
      <c r="A3" s="17"/>
      <c r="B3" s="7"/>
      <c r="C3" s="7"/>
      <c r="D3" s="18"/>
      <c r="E3" s="7"/>
      <c r="F3" s="18"/>
      <c r="G3" s="18"/>
      <c r="H3" s="18"/>
      <c r="I3" s="18"/>
    </row>
    <row r="4" spans="1:9" s="5" customFormat="1">
      <c r="A4" s="16"/>
      <c r="B4" s="14"/>
      <c r="C4" s="14" t="s">
        <v>39</v>
      </c>
      <c r="D4" s="15"/>
      <c r="E4" s="14"/>
      <c r="F4" s="15"/>
      <c r="G4" s="15"/>
      <c r="H4" s="15">
        <f>ROUND(SUM(H2:H3),0)</f>
        <v>803200</v>
      </c>
      <c r="I4" s="15">
        <f>ROUND(SUM(I2:I3),0)</f>
        <v>275200</v>
      </c>
    </row>
  </sheetData>
  <pageMargins left="0.2361111111111111" right="0.2361111111111111" top="0.69444444444444442" bottom="0.69444444444444442" header="0.41666666666666669" footer="0.41666666666666669"/>
  <pageSetup paperSize="9" firstPageNumber="4294963191" orientation="portrait" useFirstPageNumber="1" horizontalDpi="4294967294" verticalDpi="0" r:id="rId1"/>
  <headerFooter>
    <oddHeader>&amp;L&amp;"Times New Roman CE,bold"&amp;10 Ácsmunka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Záradék</vt:lpstr>
      <vt:lpstr>Összesítő</vt:lpstr>
      <vt:lpstr>Felvonulási létesítmények</vt:lpstr>
      <vt:lpstr>Zsaluzás és állványozás</vt:lpstr>
      <vt:lpstr>Irtás, föld- és sziklamunka</vt:lpstr>
      <vt:lpstr>Szivárgóépítés, alagcsövezés</vt:lpstr>
      <vt:lpstr>Helyszíni beton és vasbeton mun</vt:lpstr>
      <vt:lpstr>Falazás és egyéb kőműves munkák</vt:lpstr>
      <vt:lpstr>Ácsmunka</vt:lpstr>
      <vt:lpstr>Vakolás és rabicolás</vt:lpstr>
      <vt:lpstr>Tetőfedés</vt:lpstr>
      <vt:lpstr>Aljzatkészítés, hideg- és meleg</vt:lpstr>
      <vt:lpstr>Bádogozás</vt:lpstr>
      <vt:lpstr>Asztalosszerkezetek elhelyezése</vt:lpstr>
      <vt:lpstr>Lakatosszerkezetek elhelyezése</vt:lpstr>
      <vt:lpstr>Üvegezés</vt:lpstr>
      <vt:lpstr>Felületképzés (festés, mázolás,</vt:lpstr>
      <vt:lpstr>Szigetelés</vt:lpstr>
      <vt:lpstr>Takarítási munkák</vt:lpstr>
    </vt:vector>
  </TitlesOfParts>
  <Company>WXPEE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Boskó István</dc:creator>
  <cp:lastModifiedBy>A</cp:lastModifiedBy>
  <dcterms:created xsi:type="dcterms:W3CDTF">2013-01-23T14:36:50Z</dcterms:created>
  <dcterms:modified xsi:type="dcterms:W3CDTF">2013-01-31T02:56:01Z</dcterms:modified>
</cp:coreProperties>
</file>