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6380" windowHeight="8196" tabRatio="797"/>
  </bookViews>
  <sheets>
    <sheet name="Összesítő" sheetId="1" r:id="rId1"/>
    <sheet name="Vízellátás - csatornázás" sheetId="8" r:id="rId2"/>
    <sheet name="Fűtés -központi" sheetId="18" r:id="rId3"/>
    <sheet name="Fűtés -hőleadó" sheetId="9" r:id="rId4"/>
    <sheet name="Napkollektor" sheetId="17" r:id="rId5"/>
    <sheet name="Szellőzés" sheetId="14" r:id="rId6"/>
  </sheets>
  <definedNames>
    <definedName name="any">Összesítő!$J$32</definedName>
    <definedName name="dij">Összesítő!$J$31</definedName>
    <definedName name="Excel_BuiltIn_Print_Area_2_1">NA()</definedName>
    <definedName name="Excel_BuiltIn_Print_Area_3_1" localSheetId="2">#REF!</definedName>
    <definedName name="Excel_BuiltIn_Print_Area_3_1" localSheetId="4">#REF!</definedName>
    <definedName name="Excel_BuiltIn_Print_Area_3_1">#REF!</definedName>
    <definedName name="Excel_BuiltIn_Print_Area_4_1">"$#HIV!.$A$1:$I$65"</definedName>
    <definedName name="Excel_BuiltIn_Print_Titles_1">Összesítő!$1:$1</definedName>
    <definedName name="Excel_BuiltIn_Print_Titles_2_1">NA()</definedName>
    <definedName name="Excel_BuiltIn_Print_Titles_3_1" localSheetId="2">#REF!</definedName>
    <definedName name="Excel_BuiltIn_Print_Titles_3_1" localSheetId="4">#REF!</definedName>
    <definedName name="Excel_BuiltIn_Print_Titles_3_1">#REF!</definedName>
    <definedName name="Excel_BuiltIn_Print_Titles_4_1">"$#HIV!.$A$1:$AMJ$1"</definedName>
    <definedName name="_xlnm.Print_Titles" localSheetId="3">'Fűtés -hőleadó'!$1:$1</definedName>
    <definedName name="_xlnm.Print_Titles" localSheetId="2">'Fűtés -központi'!$1:$1</definedName>
    <definedName name="_xlnm.Print_Titles" localSheetId="4">Napkollektor!#REF!</definedName>
    <definedName name="_xlnm.Print_Titles" localSheetId="5">Szellőzés!$1:$1</definedName>
    <definedName name="_xlnm.Print_Titles" localSheetId="1">'Vízellátás - csatornázás'!$1:$1</definedName>
    <definedName name="_xlnm.Print_Area" localSheetId="3">'Fűtés -hőleadó'!$A$1:$I$59</definedName>
    <definedName name="_xlnm.Print_Area" localSheetId="2">'Fűtés -központi'!$A$1:$I$85</definedName>
    <definedName name="_xlnm.Print_Area" localSheetId="4">Napkollektor!$A$1:$I$21</definedName>
    <definedName name="_xlnm.Print_Area" localSheetId="0">Összesítő!$A$1:$F$40</definedName>
    <definedName name="_xlnm.Print_Area" localSheetId="5">Szellőzés!$A$1:$I$16</definedName>
    <definedName name="_xlnm.Print_Area" localSheetId="1">'Vízellátás - csatornázás'!$A$1:$I$52</definedName>
    <definedName name="projektcim">Összesítő!$D$5</definedName>
    <definedName name="projektnev">Összesítő!$D$4</definedName>
  </definedNames>
  <calcPr calcId="125725"/>
</workbook>
</file>

<file path=xl/calcChain.xml><?xml version="1.0" encoding="utf-8"?>
<calcChain xmlns="http://schemas.openxmlformats.org/spreadsheetml/2006/main">
  <c r="H6" i="9"/>
  <c r="G6"/>
  <c r="H12"/>
  <c r="I12" s="1"/>
  <c r="H10"/>
  <c r="I10" s="1"/>
  <c r="H9"/>
  <c r="I9" s="1"/>
  <c r="H8"/>
  <c r="I8" s="1"/>
  <c r="H7"/>
  <c r="I7" s="1"/>
  <c r="A13"/>
  <c r="A14"/>
  <c r="A15"/>
  <c r="A16"/>
  <c r="A18"/>
  <c r="A19"/>
  <c r="A20"/>
  <c r="A22"/>
  <c r="A23"/>
  <c r="A24"/>
  <c r="A29"/>
  <c r="A36"/>
  <c r="A37"/>
  <c r="A38"/>
  <c r="A39"/>
  <c r="A51"/>
  <c r="A52"/>
  <c r="A53"/>
  <c r="A61"/>
  <c r="G41"/>
  <c r="H41"/>
  <c r="I41"/>
  <c r="G42"/>
  <c r="H42"/>
  <c r="I42" s="1"/>
  <c r="G43"/>
  <c r="H43"/>
  <c r="I43" s="1"/>
  <c r="G44"/>
  <c r="H44"/>
  <c r="I44" s="1"/>
  <c r="G45"/>
  <c r="H45"/>
  <c r="I45" s="1"/>
  <c r="G46"/>
  <c r="H46"/>
  <c r="I46" s="1"/>
  <c r="G47"/>
  <c r="H47"/>
  <c r="I47" s="1"/>
  <c r="G48"/>
  <c r="H48"/>
  <c r="I48" s="1"/>
  <c r="G49"/>
  <c r="H49"/>
  <c r="I49" s="1"/>
  <c r="H60" i="18"/>
  <c r="G60"/>
  <c r="H52"/>
  <c r="G52"/>
  <c r="H50"/>
  <c r="G50"/>
  <c r="I50" s="1"/>
  <c r="H38"/>
  <c r="G38"/>
  <c r="H35"/>
  <c r="G35"/>
  <c r="I35" s="1"/>
  <c r="H34"/>
  <c r="G34"/>
  <c r="I34" s="1"/>
  <c r="H33"/>
  <c r="G33"/>
  <c r="H37"/>
  <c r="G37"/>
  <c r="H36"/>
  <c r="G36"/>
  <c r="H32"/>
  <c r="I32" s="1"/>
  <c r="G32"/>
  <c r="H31"/>
  <c r="I31" s="1"/>
  <c r="G31"/>
  <c r="H30"/>
  <c r="G30"/>
  <c r="H29"/>
  <c r="I29" s="1"/>
  <c r="G29"/>
  <c r="H28"/>
  <c r="G28"/>
  <c r="H27"/>
  <c r="G27"/>
  <c r="H26"/>
  <c r="G26"/>
  <c r="D16"/>
  <c r="A12"/>
  <c r="A13"/>
  <c r="A14"/>
  <c r="A15"/>
  <c r="A17"/>
  <c r="A18"/>
  <c r="A19"/>
  <c r="A22"/>
  <c r="A23"/>
  <c r="A24"/>
  <c r="A46"/>
  <c r="H11"/>
  <c r="G11"/>
  <c r="H10"/>
  <c r="G10"/>
  <c r="D14" i="8"/>
  <c r="H50" i="9"/>
  <c r="G50"/>
  <c r="H60"/>
  <c r="G60"/>
  <c r="H33"/>
  <c r="G33"/>
  <c r="H32"/>
  <c r="G32"/>
  <c r="H31"/>
  <c r="G31"/>
  <c r="H30"/>
  <c r="G30"/>
  <c r="A76" i="18"/>
  <c r="A77"/>
  <c r="A78"/>
  <c r="H75"/>
  <c r="G75"/>
  <c r="I75" s="1"/>
  <c r="H61"/>
  <c r="G61"/>
  <c r="H37" i="8"/>
  <c r="G37"/>
  <c r="I37" s="1"/>
  <c r="H86" i="18"/>
  <c r="G86"/>
  <c r="H85"/>
  <c r="G85"/>
  <c r="H84"/>
  <c r="G84"/>
  <c r="H83"/>
  <c r="G83"/>
  <c r="H82"/>
  <c r="G82"/>
  <c r="H81"/>
  <c r="G81"/>
  <c r="H80"/>
  <c r="G80"/>
  <c r="H79"/>
  <c r="G79"/>
  <c r="H74"/>
  <c r="G74"/>
  <c r="H73"/>
  <c r="G73"/>
  <c r="H72"/>
  <c r="G72"/>
  <c r="H71"/>
  <c r="G71"/>
  <c r="H70"/>
  <c r="G70"/>
  <c r="H69"/>
  <c r="G69"/>
  <c r="H65"/>
  <c r="G65"/>
  <c r="H59"/>
  <c r="G59"/>
  <c r="H54"/>
  <c r="H53"/>
  <c r="G53"/>
  <c r="H51"/>
  <c r="G51"/>
  <c r="H49"/>
  <c r="G49"/>
  <c r="H48"/>
  <c r="G48"/>
  <c r="H47"/>
  <c r="G47"/>
  <c r="H45"/>
  <c r="G45"/>
  <c r="H44"/>
  <c r="G44"/>
  <c r="H43"/>
  <c r="G43"/>
  <c r="H42"/>
  <c r="G42"/>
  <c r="H41"/>
  <c r="G41"/>
  <c r="H40"/>
  <c r="G40"/>
  <c r="H39"/>
  <c r="G39"/>
  <c r="H25"/>
  <c r="G25"/>
  <c r="H21"/>
  <c r="G21"/>
  <c r="H20"/>
  <c r="G20"/>
  <c r="H16"/>
  <c r="G16"/>
  <c r="H9"/>
  <c r="G9"/>
  <c r="H8"/>
  <c r="G8"/>
  <c r="H7"/>
  <c r="G7"/>
  <c r="H6"/>
  <c r="G6"/>
  <c r="H5"/>
  <c r="G5"/>
  <c r="A10" i="8"/>
  <c r="A11"/>
  <c r="A12"/>
  <c r="A13"/>
  <c r="A15"/>
  <c r="A16"/>
  <c r="A17"/>
  <c r="A20"/>
  <c r="A21"/>
  <c r="A22"/>
  <c r="A30"/>
  <c r="A39"/>
  <c r="A40"/>
  <c r="A41"/>
  <c r="A43"/>
  <c r="A44"/>
  <c r="A46"/>
  <c r="A47"/>
  <c r="A48"/>
  <c r="A55" i="18"/>
  <c r="A56"/>
  <c r="A57"/>
  <c r="A58"/>
  <c r="A62"/>
  <c r="A63"/>
  <c r="A64"/>
  <c r="A66"/>
  <c r="A67"/>
  <c r="A68"/>
  <c r="A6"/>
  <c r="A7" s="1"/>
  <c r="A8" s="1"/>
  <c r="H45" i="8"/>
  <c r="G45"/>
  <c r="H42"/>
  <c r="G42"/>
  <c r="H36"/>
  <c r="G36"/>
  <c r="H35"/>
  <c r="G35"/>
  <c r="H34"/>
  <c r="G34"/>
  <c r="H33"/>
  <c r="G33"/>
  <c r="H31"/>
  <c r="G31"/>
  <c r="H19"/>
  <c r="G19"/>
  <c r="H18"/>
  <c r="G18"/>
  <c r="H14"/>
  <c r="H27"/>
  <c r="G27"/>
  <c r="C19" i="17"/>
  <c r="H17"/>
  <c r="G17"/>
  <c r="H16"/>
  <c r="G16"/>
  <c r="H15"/>
  <c r="G15"/>
  <c r="A15"/>
  <c r="H5"/>
  <c r="E5"/>
  <c r="G5" s="1"/>
  <c r="I6" i="9" l="1"/>
  <c r="I50"/>
  <c r="I60" i="18"/>
  <c r="I27"/>
  <c r="I10"/>
  <c r="I11"/>
  <c r="I52"/>
  <c r="I38"/>
  <c r="I26"/>
  <c r="I28"/>
  <c r="I30"/>
  <c r="I37"/>
  <c r="I33"/>
  <c r="I36"/>
  <c r="A9"/>
  <c r="I60" i="9"/>
  <c r="I6" i="18"/>
  <c r="I8"/>
  <c r="I42"/>
  <c r="I45" i="8"/>
  <c r="I31" i="9"/>
  <c r="I32"/>
  <c r="I33"/>
  <c r="I30"/>
  <c r="I59" i="18"/>
  <c r="I61"/>
  <c r="I51"/>
  <c r="I47"/>
  <c r="I70"/>
  <c r="I72"/>
  <c r="I79"/>
  <c r="I81"/>
  <c r="I83"/>
  <c r="I85"/>
  <c r="I9"/>
  <c r="I44"/>
  <c r="I25"/>
  <c r="I65"/>
  <c r="I49"/>
  <c r="I16"/>
  <c r="I20"/>
  <c r="I48"/>
  <c r="I39"/>
  <c r="I21"/>
  <c r="I45"/>
  <c r="I5"/>
  <c r="I40"/>
  <c r="I74"/>
  <c r="I80"/>
  <c r="I53"/>
  <c r="I7"/>
  <c r="I41"/>
  <c r="I43"/>
  <c r="I54"/>
  <c r="I69"/>
  <c r="I71"/>
  <c r="I73"/>
  <c r="I82"/>
  <c r="I84"/>
  <c r="I86"/>
  <c r="F17" i="1"/>
  <c r="F16"/>
  <c r="I33" i="8"/>
  <c r="I34"/>
  <c r="I35"/>
  <c r="I36"/>
  <c r="I18"/>
  <c r="I19"/>
  <c r="I31"/>
  <c r="I42"/>
  <c r="G14"/>
  <c r="I14" s="1"/>
  <c r="I27"/>
  <c r="I15" i="17"/>
  <c r="I16"/>
  <c r="I17"/>
  <c r="I5"/>
  <c r="C20" s="1"/>
  <c r="C21" s="1"/>
  <c r="A16"/>
  <c r="A10" i="18" l="1"/>
  <c r="A11" s="1"/>
  <c r="A17" i="17"/>
  <c r="A16" i="18" l="1"/>
  <c r="F28" i="1"/>
  <c r="H11" i="9"/>
  <c r="I11" s="1"/>
  <c r="H25" i="8"/>
  <c r="G25"/>
  <c r="A20" i="18" l="1"/>
  <c r="I25" i="8"/>
  <c r="F29" i="1"/>
  <c r="D15" i="14"/>
  <c r="D14"/>
  <c r="D13"/>
  <c r="H59" i="9"/>
  <c r="G59"/>
  <c r="H58"/>
  <c r="G58"/>
  <c r="H57"/>
  <c r="G57"/>
  <c r="H56"/>
  <c r="G56"/>
  <c r="H55"/>
  <c r="G55"/>
  <c r="H54"/>
  <c r="G54"/>
  <c r="A21" i="18" l="1"/>
  <c r="I54" i="9"/>
  <c r="I55"/>
  <c r="I56"/>
  <c r="I58"/>
  <c r="I59"/>
  <c r="I57"/>
  <c r="A25" i="18" l="1"/>
  <c r="A5" i="9"/>
  <c r="H21"/>
  <c r="G21"/>
  <c r="D34"/>
  <c r="A26" i="18" l="1"/>
  <c r="D35" i="9"/>
  <c r="G34"/>
  <c r="H34"/>
  <c r="I21"/>
  <c r="A7"/>
  <c r="H15" i="14"/>
  <c r="G15"/>
  <c r="H29" i="8"/>
  <c r="G29"/>
  <c r="A8" i="9" l="1"/>
  <c r="A9" s="1"/>
  <c r="A28" i="18"/>
  <c r="A29" s="1"/>
  <c r="A31" s="1"/>
  <c r="A32" s="1"/>
  <c r="A33" s="1"/>
  <c r="A39" s="1"/>
  <c r="A40" s="1"/>
  <c r="A41" s="1"/>
  <c r="A42" s="1"/>
  <c r="A43" s="1"/>
  <c r="A44" s="1"/>
  <c r="A45" s="1"/>
  <c r="A47" s="1"/>
  <c r="I34" i="9"/>
  <c r="G35"/>
  <c r="H35"/>
  <c r="I15" i="14"/>
  <c r="I29" i="8"/>
  <c r="H24"/>
  <c r="G24"/>
  <c r="A10" i="9" l="1"/>
  <c r="A11" s="1"/>
  <c r="I35"/>
  <c r="I24" i="8"/>
  <c r="H40" i="9"/>
  <c r="G40"/>
  <c r="A17" l="1"/>
  <c r="A21" s="1"/>
  <c r="A25" s="1"/>
  <c r="A12"/>
  <c r="A48" i="18"/>
  <c r="A49" s="1"/>
  <c r="A51" s="1"/>
  <c r="A53" s="1"/>
  <c r="A54" s="1"/>
  <c r="A59" s="1"/>
  <c r="A60" s="1"/>
  <c r="I40" i="9"/>
  <c r="H54" i="8"/>
  <c r="G54"/>
  <c r="H53"/>
  <c r="G53"/>
  <c r="H52"/>
  <c r="G52"/>
  <c r="H51"/>
  <c r="G51"/>
  <c r="H50"/>
  <c r="G50"/>
  <c r="H49"/>
  <c r="G49"/>
  <c r="A26" i="9" l="1"/>
  <c r="A27" s="1"/>
  <c r="A61" i="18"/>
  <c r="A65" s="1"/>
  <c r="A69" s="1"/>
  <c r="A70" s="1"/>
  <c r="A71" s="1"/>
  <c r="A72" s="1"/>
  <c r="A73" s="1"/>
  <c r="A74" s="1"/>
  <c r="I52" i="8"/>
  <c r="I53"/>
  <c r="I51"/>
  <c r="I50"/>
  <c r="I49"/>
  <c r="I54"/>
  <c r="A28" i="9" l="1"/>
  <c r="A30" s="1"/>
  <c r="A31" s="1"/>
  <c r="A32" s="1"/>
  <c r="A33" s="1"/>
  <c r="A34" s="1"/>
  <c r="A35" s="1"/>
  <c r="A40" s="1"/>
  <c r="A41" s="1"/>
  <c r="A42" s="1"/>
  <c r="A43" s="1"/>
  <c r="A44" s="1"/>
  <c r="A45" s="1"/>
  <c r="A46" s="1"/>
  <c r="A47" s="1"/>
  <c r="A48" s="1"/>
  <c r="A49" s="1"/>
  <c r="A50" s="1"/>
  <c r="A54" s="1"/>
  <c r="A55" s="1"/>
  <c r="A56" s="1"/>
  <c r="A57" s="1"/>
  <c r="A58" s="1"/>
  <c r="A59" s="1"/>
  <c r="A60" s="1"/>
  <c r="A75" i="18"/>
  <c r="H28" i="8"/>
  <c r="G28"/>
  <c r="H26"/>
  <c r="G26"/>
  <c r="H23"/>
  <c r="G23"/>
  <c r="H9"/>
  <c r="G9"/>
  <c r="H8"/>
  <c r="G8"/>
  <c r="H7"/>
  <c r="G7"/>
  <c r="H6"/>
  <c r="G6"/>
  <c r="H17" i="9"/>
  <c r="G17"/>
  <c r="H16" i="14"/>
  <c r="G16"/>
  <c r="I16" s="1"/>
  <c r="H14"/>
  <c r="G14"/>
  <c r="H13"/>
  <c r="G13"/>
  <c r="H9"/>
  <c r="G9"/>
  <c r="H5"/>
  <c r="G5"/>
  <c r="A5" i="8"/>
  <c r="F33" i="1"/>
  <c r="F32"/>
  <c r="A10" i="14"/>
  <c r="A11"/>
  <c r="A12"/>
  <c r="A79" i="18" l="1"/>
  <c r="I14" i="14"/>
  <c r="I5"/>
  <c r="I9"/>
  <c r="I6" i="8"/>
  <c r="I8"/>
  <c r="I9"/>
  <c r="I28"/>
  <c r="I23"/>
  <c r="I7"/>
  <c r="I26"/>
  <c r="I17" i="9"/>
  <c r="I13" i="14"/>
  <c r="A80" i="18" l="1"/>
  <c r="A81" s="1"/>
  <c r="A82" s="1"/>
  <c r="A83" s="1"/>
  <c r="A84" s="1"/>
  <c r="A85" s="1"/>
  <c r="A86" s="1"/>
  <c r="A7" i="8"/>
  <c r="F21" i="1"/>
  <c r="F20"/>
  <c r="A8" i="8" l="1"/>
  <c r="A9" s="1"/>
  <c r="F13" i="1"/>
  <c r="F37" s="1"/>
  <c r="F12"/>
  <c r="F36" s="1"/>
  <c r="A14" i="8" l="1"/>
  <c r="A18" s="1"/>
  <c r="A19" s="1"/>
  <c r="F39" i="1"/>
  <c r="A23" i="8" l="1"/>
  <c r="A13" i="14"/>
  <c r="A14" s="1"/>
  <c r="A15" s="1"/>
  <c r="A16" s="1"/>
  <c r="A24" i="8" l="1"/>
  <c r="A25" s="1"/>
  <c r="A26" s="1"/>
  <c r="A27" s="1"/>
  <c r="A28" s="1"/>
  <c r="A29" s="1"/>
  <c r="A31" s="1"/>
  <c r="A32" s="1"/>
  <c r="A33" s="1"/>
  <c r="A34" s="1"/>
  <c r="A35" s="1"/>
  <c r="A36" s="1"/>
  <c r="A37" s="1"/>
  <c r="A42" s="1"/>
  <c r="A45" s="1"/>
  <c r="A49" s="1"/>
  <c r="A50" s="1"/>
  <c r="A51" s="1"/>
  <c r="A52" s="1"/>
  <c r="A53" s="1"/>
  <c r="A54" s="1"/>
</calcChain>
</file>

<file path=xl/sharedStrings.xml><?xml version="1.0" encoding="utf-8"?>
<sst xmlns="http://schemas.openxmlformats.org/spreadsheetml/2006/main" count="277" uniqueCount="159">
  <si>
    <t>A:</t>
  </si>
  <si>
    <t>D:</t>
  </si>
  <si>
    <t>Ssz.</t>
  </si>
  <si>
    <t>Tétel szövege</t>
  </si>
  <si>
    <t>Menny.</t>
  </si>
  <si>
    <t>A e.</t>
  </si>
  <si>
    <t>D e.</t>
  </si>
  <si>
    <t>A.Ö.</t>
  </si>
  <si>
    <t>D.Ö.</t>
  </si>
  <si>
    <t>A+D Ö.</t>
  </si>
  <si>
    <t>Csővezetékek</t>
  </si>
  <si>
    <t>Kiegészítő munkák</t>
  </si>
  <si>
    <t>Szivattyúk</t>
  </si>
  <si>
    <t>Szerelvények</t>
  </si>
  <si>
    <t>NA20</t>
  </si>
  <si>
    <t>Tartályok</t>
  </si>
  <si>
    <t>Fali és födém áttörések helyreállítása
- falnyílások lezárása habarcskitöltéssel
- vakolat javítása</t>
  </si>
  <si>
    <t>Vízhálózat feiratozása
- müpro típ. táblákkal
- folyásirány jelölésekkel</t>
  </si>
  <si>
    <t>NA15</t>
  </si>
  <si>
    <t>Víz és csatorna szerelési munkák átadás-átvételi eljárásával kapcsolatos költségek,átadási dokumentáció készítése átadási eljárás lefolytatása.</t>
  </si>
  <si>
    <t>Ürítő golyóscsap, tömlővéges csatlakozással, kötésanyagával, csőhálózatba építve.
BUGATTI</t>
  </si>
  <si>
    <t>Horonyvésés tégla falazatban
- vakolat javítással</t>
  </si>
  <si>
    <t>TA-DLV tág. Tartály szelep csővezetékbe építve.</t>
  </si>
  <si>
    <t>Vízellátás - csatornázás</t>
  </si>
  <si>
    <t>Szellőzés</t>
  </si>
  <si>
    <t xml:space="preserve">Pneumatex Statico zárt tágulási tartály, fűtési rendszerhez, illetéktelen elzárás ellen biztosított elzáróval, ürítő csappal tartozékokkal, kötésanyagával, csőhálózatba építve. </t>
  </si>
  <si>
    <t>Berendezések és tartozékaik</t>
  </si>
  <si>
    <t>Merülőhüvely műszer fogadására</t>
  </si>
  <si>
    <t>1/2"</t>
  </si>
  <si>
    <t>Készülékek</t>
  </si>
  <si>
    <t>Kiegészítő munkálatok</t>
  </si>
  <si>
    <t xml:space="preserve">Szellőzés rendszer megvalósulási terveinek elkészítése, felméréssel, dokumentálással  Szállítás hat nyomtatott példányban, és AutoCAD DWG formátumban </t>
  </si>
  <si>
    <t>Épületgépészet összesen</t>
  </si>
  <si>
    <t>ÉPÜLETGÉPÉSZET</t>
  </si>
  <si>
    <t>NA15
- NA25</t>
  </si>
  <si>
    <t>Szigetelések</t>
  </si>
  <si>
    <t>Tubolit DG 20 csőhéjj
- gyári könyök idomokkal
- ragasztott technológiával szerelve</t>
  </si>
  <si>
    <t>DÍJ SZORZO</t>
  </si>
  <si>
    <t>ANYAG SZORZO</t>
  </si>
  <si>
    <t>Ürítős gömbcsap kötésanyagával csővezetékbe építve.</t>
  </si>
  <si>
    <t>NA25</t>
  </si>
  <si>
    <t xml:space="preserve">Pneumatex Aquapresso típusú zárt tágulási tartály, ivóvíz rendszerhez, átöblített kivitelben illetéktelen elzárás ellen biztosított elzáróval, ürítő csappal tartozékokkal, kötésanyagával, csőhálózatba építve. </t>
  </si>
  <si>
    <t xml:space="preserve">Víz és csatorna vezeték rendszer szakaszos átmosása, nyomáspróbája a csőgyártó előírásai szerint. Jegyzőkönyvezéssel. </t>
  </si>
  <si>
    <t xml:space="preserve">Víz-csatorna rendszer megvalósulási terveinek elkészítése, felméréssel, dokumentálással  Szállítás hat nyomtatott példányban, és AutoCAD DWG formátumban </t>
  </si>
  <si>
    <t>Ø110</t>
  </si>
  <si>
    <t>Ø50</t>
  </si>
  <si>
    <t>Ø40</t>
  </si>
  <si>
    <t>Honeywell típ. 6 bar-os biztonsági szelep</t>
  </si>
  <si>
    <t>Visszacsapó szelep, rugós kivitelben, kötésanyagával, csőhálózatba építve. PN 6 menetes, vörösöntvény.</t>
  </si>
  <si>
    <t>Pneumatex biztonsági lefúvató szelep
- DSV15-3,0H
- PN 6 nyomásfokozattal 
- kötésanyagával, 
- flexibilis tömlővel csatornába kötve
- csővezeték hálózatba építve
- 3,0 bar PN 6</t>
  </si>
  <si>
    <t>Pneumatex típ. fémházas hőmérséklet mérő 0-120°C mérési tartománnyal  Merülő érzékelővel, kötésanyaggal, csőhálózatba építve. Ø120mm.</t>
  </si>
  <si>
    <t>Pneumatex típ. fémházas nyomás mérő 0-6 bar mérési tartománnyal.  Ø120mm.</t>
  </si>
  <si>
    <t xml:space="preserve">Pneumatex ZEPARO automata gyorslégtelenítő 1/2"-os csatlakozással, kötésanyaggal csővezetékbe épitve </t>
  </si>
  <si>
    <t>HL 300N</t>
  </si>
  <si>
    <t>NA25-32 30mm.</t>
  </si>
  <si>
    <t>Pneumatex ZUV mikrobuborék leválasztó</t>
  </si>
  <si>
    <t>Fűtés rendszer 
- üzembe helyezés</t>
  </si>
  <si>
    <t>Elkészült fűtési hálózat
- beszabályozása
- beszabályozási terv aktualizálása a megvalósulás alapján
- méretezési értékek beállítása, műszeres ellenőrzése
- jegyzőkönyvezés</t>
  </si>
  <si>
    <t>Fűtés rendszer feiratozása
- Müpro típ. táblákkal
- folyásirány jelölésekkel</t>
  </si>
  <si>
    <t>Fűtés rendszer 
- próbaüzem
- a szükséges szűrő tisztítás és esetleges szűrőcsere figyelembe vételével.</t>
  </si>
  <si>
    <t>CATA CB 100 elszívó kisventilátor
V=60-90m3/h
- félradiális járókerékkel
- világítás kapcsolóról utánfutás vezérléssel</t>
  </si>
  <si>
    <t>Kapcsolódó elektromos kábelezés</t>
  </si>
  <si>
    <t>PVC csatorna cső vezetékből kialakított elszívó légcsatorna
- gumibetétes bilincsezéssel</t>
  </si>
  <si>
    <t>Tetőátvezetések kialakítása
- héjjaláshoz illeszkedő kifúvó idomokkal
- flexibilis bekötésekkel</t>
  </si>
  <si>
    <t>Pneumatex ZUD iszap leválasztó</t>
  </si>
  <si>
    <t>Honeywell VF 06  rendszertöltő automata
- NA 20 méretben
- 3,0 bar PN 6</t>
  </si>
  <si>
    <t>Vízmérő óra</t>
  </si>
  <si>
    <t>Szennyfogó ferdeülésű szűrő Menetes csatlakozással. PN 16 "Y" vörösöntvény.</t>
  </si>
  <si>
    <t>BWT Aquatherm HES vízlágyító berendezés</t>
  </si>
  <si>
    <t>VOGEL&amp;NOOT típ. acéllemez lapradiátor, négycsonkos kivitelben, a szerelési helyre széthordva, összeállítva, felszerelve és bekötve. 
- Fali tartóval
- Kézi légtelenítő szeleppel, vakdugókkal
- Festés miatti le és visszaszereléssel, 
- Kötésanyaggal, felszerelve.</t>
  </si>
  <si>
    <t>Heimeier Standard radiátor előremenő szelep</t>
  </si>
  <si>
    <t>Heimeier "B" típ. vandálbiztos termofej</t>
  </si>
  <si>
    <t>Heimeier STK15 radiátor visszatérő oldali szelep</t>
  </si>
  <si>
    <t>Tartók</t>
  </si>
  <si>
    <t>HILTI MPN RC rögzítő bilincs
- csúszóbetétes kivitelben
- tőcsavaros fali dűbelezéssel rögzítve</t>
  </si>
  <si>
    <t xml:space="preserve">HILTI MQ 52 tartószerkezet a tervezett gépházi szivattyúk és egyéb elemek fogadására.
- rezgésmentes függesztékekkel és letalpalásokkal.
</t>
  </si>
  <si>
    <t>VIEGA Prestabo horganyzott acél csővezeték
- Préselt kötésekkel, idomokkal, szabadon szerelve. 
- PN 16 nyomásfokozattal</t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</si>
  <si>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15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</si>
  <si>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18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</si>
  <si>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22</t>
    </r>
  </si>
  <si>
    <t xml:space="preserve">Fűtési rendszer kiviteli terveinek elkészítése, 
- Hőszükséglet számítás, hőleadó kiválasztás
- Hidraulikai méretezésbeszabályozási terv
- Kiírás és leírás
- Szállítás hat nyomtatott példányban, és AutoCAD DWG formátumban </t>
  </si>
  <si>
    <t>Hőközponti elektromos szerelés
- erős betápok kialakítása szervízkapcsolókkal
- automatika kábelezés
- meglévő ellátó rendszer felülvizsgálata</t>
  </si>
  <si>
    <t>Fali és födém áttörések helyreállítása
- falnyílások lezárása habarcskitöltéssel
- vakolat javítása, átvezetéseknél PVC védőcsövezés</t>
  </si>
  <si>
    <t>NA32</t>
  </si>
  <si>
    <t>TA-500 típusú gömbcsap kötésanyagával csővezetékbe építve.</t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</si>
  <si>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28</t>
    </r>
  </si>
  <si>
    <t>Napkollektor - opció</t>
  </si>
  <si>
    <t>Viessmann Vitosol 200-F SV  2,3m2 napkollektor
- összekötő csövekkel
- csatlakozó készlet
- merülő hüvely készlet</t>
  </si>
  <si>
    <t>Viessmann Vitocell V100 típ. Indirekt fűtésű HMV tartály. Gyári szigeteléssel, kompletten.</t>
  </si>
  <si>
    <t>Wavin K1 műanyag nyomócső vízvezeték rendszerekhez idomokkal, padlóban, illetve falhoronyban szerelve,  kötésanyaggal csőhálózatba kötve. Tubolit DG 20 szigetelésben.</t>
  </si>
  <si>
    <t>B&amp;K termikus hőfok határoló szelep
-  segédenergia nélküli</t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</si>
  <si>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35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</si>
  <si>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42</t>
    </r>
  </si>
  <si>
    <t>NA40</t>
  </si>
  <si>
    <t>WILO gyártmányú keringető szivattyú, gyári motorvédelemmel, gumikompenzátorokkal, kötésanyaggal, átmeneti idomokkal, csővezeték hálózatba építve.</t>
  </si>
  <si>
    <t>22 K 600x 400</t>
  </si>
  <si>
    <t>22 K 600x 520</t>
  </si>
  <si>
    <t>22 K 600x 720</t>
  </si>
  <si>
    <t>22 K 600x 800</t>
  </si>
  <si>
    <t>22 K 600x 920</t>
  </si>
  <si>
    <t>300l</t>
  </si>
  <si>
    <t>∅22 GEBO Variosolar csővezeték
- gyárilag szigetelt csőpár</t>
  </si>
  <si>
    <t>Napkollektor</t>
  </si>
  <si>
    <t>Acél fűtési csővezeték, hegesztett kötésekkel szabadon szerelve. 
- PN 16 nyomásfokozattal
- 2x korróziógátló alapozással és zománcfestéssel</t>
  </si>
  <si>
    <t>NA50</t>
  </si>
  <si>
    <t xml:space="preserve"> </t>
  </si>
  <si>
    <t>TA-IMI típ. mérőcsonkos szabályozó szelep 
- Kötésanyagával, csővezeték hálózatba építve, 
- STAD sorozat</t>
  </si>
  <si>
    <t>STAD 50</t>
  </si>
  <si>
    <t xml:space="preserve">Pneumatex ZEPARO automata gyorslégtelenítő 1/2"-os csatlakozással, kötésanyaggal csővezetékbe épitve  </t>
  </si>
  <si>
    <t>WILO gyártmányú keringető szivattyú, gyári motorvédelemmel, gumikompenzátorokkal, kötésanyaggal, karimás átmeneti idomokkal, csővezeték hálózatba építve.</t>
  </si>
  <si>
    <t xml:space="preserve">Fűtési rendszer megvalósulási terveinek elkészítése, felméréssel, dokumentálással  Szállítás hat nyomtatott példányban, és AutoCAD DWG formátumban </t>
  </si>
  <si>
    <t>Viessmann szolár csomag</t>
  </si>
  <si>
    <t>Vitosol 100 szabályozó
érzékelőkkel, kábelezéssel bekötve
- hőmennyiség méréssel</t>
  </si>
  <si>
    <t>Viessmann Solar Divicon PS10 szivattyú állomás
- nagyhatásfokú elektronikus szivattyúval</t>
  </si>
  <si>
    <t>Szolár tágulási tartály</t>
  </si>
  <si>
    <t>20 l. Tyfocol fagyálló</t>
  </si>
  <si>
    <t>Szerelvénykészlet a napkollektoros rendszerhez, összekötő közdarabokkal, csatlakozó készlettel és roppantógyűrűs vezetékpárral (2×1m szigetelt nemesacél gégecső), mikrobuborék leválasztóval, merülőhüvely készlettel</t>
  </si>
  <si>
    <t>Állványozás lapos tetőre - egyedi acélszerkezet
- HILTI C52 vagy egyenértékű horganyzott acél tartószerkezet
- horgonyzással
- villámvédelmi rendszer átalakítással</t>
  </si>
  <si>
    <t>Beépített felület</t>
  </si>
  <si>
    <t>Össz ár nettó:</t>
  </si>
  <si>
    <t>Fajlagos ár:</t>
  </si>
  <si>
    <t>Fűtés - hőleadó</t>
  </si>
  <si>
    <t>Honeywell FK06-1AA vízszűrő kézi visszaöblítéssel, nyomáscsökkentővel.</t>
  </si>
  <si>
    <t>PVC lefolyócső vezeték, P1 nyomásfokozatú,  polifúziós kötésekkel, idomokkal szakaszos tömörségi próbával, kötésanyaggal, csőhálózatba kötve. Padlóban illetve falhoronyban vezetve.</t>
  </si>
  <si>
    <t>Lefúvató szelep csatornára kötve</t>
  </si>
  <si>
    <t>Heizer típ. Indirekt fűtésű HMV tartály
Álló melegvíztároló, Zománcozott kivitel
Fix spirál csıkígyó, Elektr. főtőbetét előkészítés
Max. üzemi nyomás: 6 bar, Poliuretán szigeteléssel
Skay zipzáros borítással, Cirkulációs csonk: 3/4"
5 év garancia</t>
  </si>
  <si>
    <t>BSF-
1000</t>
  </si>
  <si>
    <t>Watts típusú gömbcsap kötésanyagával csővezetékbe építve.</t>
  </si>
  <si>
    <t>Stratos 30/1-8</t>
  </si>
  <si>
    <t>22 K 600x 600</t>
  </si>
  <si>
    <t>AD32.10</t>
  </si>
  <si>
    <t>STAD 40</t>
  </si>
  <si>
    <t>Gumi kompenzátor pár EPDM
- Menetes csatlakozással</t>
  </si>
  <si>
    <t>TA-IMI típ. mérőcsonkos szabályozó szelep és nyomásszabályozó szepből álló nyomáskülönbség stabilizáló szelep pár 
- Kötésanyagával, csővezeték hálózatba építve, 
- STAD-STAP sorozat</t>
  </si>
  <si>
    <t>STAD 15/14 + STAP 15</t>
  </si>
  <si>
    <t>STAD 20 + STAP 15</t>
  </si>
  <si>
    <t>STAD 20 + STAP 20</t>
  </si>
  <si>
    <t>22 K 600x 1000</t>
  </si>
  <si>
    <t>22 K 600x 1200</t>
  </si>
  <si>
    <t>Fali fűtő termoventilátor ( Pl: Sabiana )
- labdaráccsal, termosztáttal
- Qf=12,0kW</t>
  </si>
  <si>
    <t xml:space="preserve">Keresztury Dezső Általános Iskola  </t>
  </si>
  <si>
    <t>1106 Budapest, Keresztúri út 7-9</t>
  </si>
  <si>
    <t>5/4"</t>
  </si>
  <si>
    <t>Wilo Stratos Z 1-12</t>
  </si>
  <si>
    <t>NA65</t>
  </si>
  <si>
    <t>NA80</t>
  </si>
  <si>
    <t>30mm.</t>
  </si>
  <si>
    <t>Pillangószelep MSG típ, karimás
- ellenkarimákkal, csavarzattal</t>
  </si>
  <si>
    <t>TA Kétutú motoros szelep:CV 316 RGA DN40, kvs=25</t>
  </si>
  <si>
    <t>TA Kétutú motoros szelep:CV 316 RGA DN50, kvs=40</t>
  </si>
  <si>
    <t>Hőmennyiség mérő KAMSTRUP 6.0m3/h</t>
  </si>
  <si>
    <t>Stratos 40/1-12</t>
  </si>
  <si>
    <t>Stratos 30/1-12</t>
  </si>
  <si>
    <t>Keverő szelep és HMV vezérlő elektronika
- hat kevert körre
- érzékelőkkel, kábelezéssel, kompletten</t>
  </si>
  <si>
    <t xml:space="preserve">Meglévő osztó-gyűjtő alakítása
- Alap és fedőmázolással. </t>
  </si>
  <si>
    <t>Hőközpont primer oldali felújítás a távhő szolgáltató feladata.</t>
  </si>
  <si>
    <t>22 K 600x 1120</t>
  </si>
  <si>
    <t>22 K 600x 1320</t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</si>
  <si>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54</t>
    </r>
  </si>
</sst>
</file>

<file path=xl/styles.xml><?xml version="1.0" encoding="utf-8"?>
<styleSheet xmlns="http://schemas.openxmlformats.org/spreadsheetml/2006/main">
  <numFmts count="12"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#&quot; m&quot;"/>
    <numFmt numFmtId="165" formatCode="#&quot; db&quot;"/>
    <numFmt numFmtId="166" formatCode="0.0&quot; eFt&quot;"/>
    <numFmt numFmtId="167" formatCode="_-* #,##0\ &quot;Ft&quot;_-;\-* #,##0\ &quot;Ft&quot;_-;_-* &quot;-&quot;??\ &quot;Ft&quot;_-;_-@_-"/>
    <numFmt numFmtId="168" formatCode="0&quot; db&quot;"/>
    <numFmt numFmtId="169" formatCode="\ #,##0&quot;     &quot;;\-#,##0&quot;     &quot;;&quot; -&quot;#&quot;     &quot;;@\ "/>
    <numFmt numFmtId="170" formatCode="#,###&quot; eFt&quot;"/>
    <numFmt numFmtId="171" formatCode="0.0"/>
    <numFmt numFmtId="172" formatCode="0.0&quot; m/s&quot;"/>
    <numFmt numFmtId="173" formatCode="#,##0.00&quot; &quot;[$Ft-40E];[Red]&quot;-&quot;#,##0.00&quot; &quot;[$Ft-40E]"/>
  </numFmts>
  <fonts count="46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Arial Narrow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18"/>
      <name val="Arial Narrow"/>
      <family val="2"/>
      <charset val="238"/>
    </font>
    <font>
      <b/>
      <sz val="14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9"/>
      <color theme="1"/>
      <name val="Arial Narrow"/>
      <family val="2"/>
      <charset val="238"/>
    </font>
    <font>
      <sz val="9"/>
      <name val="Arial Narrow"/>
      <family val="2"/>
      <charset val="238"/>
    </font>
    <font>
      <sz val="10"/>
      <name val="Calibri"/>
      <family val="2"/>
      <charset val="238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b/>
      <i/>
      <u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i/>
      <sz val="12"/>
      <name val="ISOCPEUR"/>
      <family val="2"/>
      <charset val="238"/>
    </font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charset val="238"/>
    </font>
  </fonts>
  <fills count="36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rgb="FFFF0000"/>
      </patternFill>
    </fill>
    <fill>
      <patternFill patternType="solid">
        <fgColor rgb="FF00FF00"/>
        <bgColor rgb="FF00FF00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8">
    <xf numFmtId="0" fontId="0" fillId="0" borderId="0"/>
    <xf numFmtId="44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6" applyNumberFormat="0" applyAlignment="0" applyProtection="0"/>
    <xf numFmtId="0" fontId="15" fillId="7" borderId="7" applyNumberFormat="0" applyAlignment="0" applyProtection="0"/>
    <xf numFmtId="0" fontId="16" fillId="7" borderId="6" applyNumberFormat="0" applyAlignment="0" applyProtection="0"/>
    <xf numFmtId="0" fontId="17" fillId="0" borderId="8" applyNumberFormat="0" applyFill="0" applyAlignment="0" applyProtection="0"/>
    <xf numFmtId="0" fontId="18" fillId="8" borderId="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2" fillId="32" borderId="0" applyNumberFormat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45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6" fillId="0" borderId="0"/>
    <xf numFmtId="0" fontId="37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8" fillId="0" borderId="0" applyNumberFormat="0" applyFill="0" applyBorder="0" applyAlignment="0" applyProtection="0"/>
    <xf numFmtId="0" fontId="37" fillId="0" borderId="0"/>
    <xf numFmtId="0" fontId="4" fillId="0" borderId="0"/>
    <xf numFmtId="0" fontId="36" fillId="0" borderId="0"/>
    <xf numFmtId="0" fontId="37" fillId="0" borderId="0" applyNumberFormat="0" applyFill="0" applyBorder="0" applyProtection="0">
      <alignment horizontal="left"/>
    </xf>
    <xf numFmtId="0" fontId="39" fillId="0" borderId="0">
      <alignment horizontal="left" vertical="center"/>
    </xf>
    <xf numFmtId="0" fontId="4" fillId="0" borderId="0"/>
    <xf numFmtId="0" fontId="4" fillId="0" borderId="0"/>
    <xf numFmtId="0" fontId="2" fillId="0" borderId="0"/>
    <xf numFmtId="0" fontId="40" fillId="0" borderId="0">
      <alignment horizontal="left" vertical="center"/>
    </xf>
    <xf numFmtId="9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2" fillId="0" borderId="0">
      <alignment horizontal="center"/>
    </xf>
    <xf numFmtId="0" fontId="42" fillId="0" borderId="0">
      <alignment horizontal="center" textRotation="90"/>
    </xf>
    <xf numFmtId="172" fontId="41" fillId="34" borderId="0"/>
    <xf numFmtId="0" fontId="43" fillId="0" borderId="0"/>
    <xf numFmtId="173" fontId="43" fillId="0" borderId="0"/>
    <xf numFmtId="172" fontId="41" fillId="35" borderId="0"/>
    <xf numFmtId="0" fontId="44" fillId="0" borderId="0"/>
    <xf numFmtId="0" fontId="39" fillId="0" borderId="0">
      <alignment horizontal="left" vertical="center"/>
    </xf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246">
    <xf numFmtId="0" fontId="0" fillId="0" borderId="0" xfId="0"/>
    <xf numFmtId="166" fontId="6" fillId="0" borderId="0" xfId="0" applyNumberFormat="1" applyFont="1" applyAlignment="1">
      <alignment horizontal="center" vertical="center" wrapText="1"/>
    </xf>
    <xf numFmtId="167" fontId="6" fillId="0" borderId="0" xfId="1" applyNumberFormat="1" applyFont="1" applyFill="1" applyAlignment="1">
      <alignment horizontal="center" vertical="center" wrapText="1"/>
    </xf>
    <xf numFmtId="166" fontId="23" fillId="0" borderId="0" xfId="0" applyNumberFormat="1" applyFont="1" applyAlignment="1">
      <alignment horizontal="center" vertical="center" wrapText="1"/>
    </xf>
    <xf numFmtId="167" fontId="6" fillId="0" borderId="0" xfId="1" applyNumberFormat="1" applyFont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3" fontId="24" fillId="2" borderId="2" xfId="0" applyNumberFormat="1" applyFont="1" applyFill="1" applyBorder="1" applyAlignment="1">
      <alignment horizontal="center" vertical="top" wrapText="1"/>
    </xf>
    <xf numFmtId="3" fontId="24" fillId="2" borderId="2" xfId="0" applyNumberFormat="1" applyFont="1" applyFill="1" applyBorder="1" applyAlignment="1">
      <alignment horizontal="center" vertical="center" wrapText="1"/>
    </xf>
    <xf numFmtId="0" fontId="25" fillId="0" borderId="0" xfId="0" applyFont="1"/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vertical="top" wrapText="1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top" wrapText="1"/>
    </xf>
    <xf numFmtId="0" fontId="28" fillId="0" borderId="0" xfId="0" applyNumberFormat="1" applyFont="1" applyFill="1" applyAlignment="1">
      <alignment horizontal="center" vertical="center"/>
    </xf>
    <xf numFmtId="0" fontId="25" fillId="0" borderId="0" xfId="0" applyNumberFormat="1" applyFont="1" applyFill="1" applyBorder="1" applyAlignment="1" applyProtection="1">
      <alignment horizontal="left" vertical="top" wrapText="1"/>
    </xf>
    <xf numFmtId="1" fontId="25" fillId="0" borderId="0" xfId="0" applyNumberFormat="1" applyFont="1" applyFill="1" applyAlignment="1">
      <alignment horizontal="center" vertical="center" wrapText="1"/>
    </xf>
    <xf numFmtId="164" fontId="28" fillId="0" borderId="0" xfId="0" applyNumberFormat="1" applyFont="1" applyFill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5" fillId="0" borderId="0" xfId="0" applyFont="1" applyAlignment="1">
      <alignment vertical="top"/>
    </xf>
    <xf numFmtId="0" fontId="25" fillId="0" borderId="0" xfId="0" applyFont="1" applyAlignment="1">
      <alignment horizontal="center" vertical="center"/>
    </xf>
    <xf numFmtId="0" fontId="28" fillId="0" borderId="0" xfId="0" applyFont="1" applyFill="1" applyAlignment="1">
      <alignment horizontal="left" vertical="top" wrapText="1"/>
    </xf>
    <xf numFmtId="0" fontId="25" fillId="0" borderId="0" xfId="0" applyFont="1" applyAlignment="1">
      <alignment horizontal="center" vertical="center" wrapText="1"/>
    </xf>
    <xf numFmtId="165" fontId="28" fillId="0" borderId="0" xfId="0" applyNumberFormat="1" applyFont="1" applyAlignment="1">
      <alignment horizontal="center" vertical="center"/>
    </xf>
    <xf numFmtId="0" fontId="25" fillId="0" borderId="0" xfId="0" applyNumberFormat="1" applyFont="1" applyFill="1" applyBorder="1" applyAlignment="1" applyProtection="1">
      <alignment horizontal="right" vertical="top" wrapText="1"/>
    </xf>
    <xf numFmtId="0" fontId="28" fillId="0" borderId="0" xfId="0" applyFont="1" applyAlignment="1">
      <alignment horizontal="center" vertical="center" wrapText="1"/>
    </xf>
    <xf numFmtId="0" fontId="25" fillId="0" borderId="0" xfId="0" applyNumberFormat="1" applyFont="1" applyFill="1" applyBorder="1" applyAlignment="1">
      <alignment horizontal="left" wrapText="1"/>
    </xf>
    <xf numFmtId="0" fontId="25" fillId="0" borderId="0" xfId="0" applyFont="1" applyAlignment="1">
      <alignment vertical="top" wrapText="1"/>
    </xf>
    <xf numFmtId="0" fontId="25" fillId="0" borderId="0" xfId="0" applyFont="1" applyAlignment="1">
      <alignment horizontal="left" vertical="center" wrapText="1"/>
    </xf>
    <xf numFmtId="0" fontId="25" fillId="0" borderId="0" xfId="0" applyNumberFormat="1" applyFont="1" applyFill="1" applyBorder="1" applyAlignment="1">
      <alignment vertical="center" wrapText="1"/>
    </xf>
    <xf numFmtId="0" fontId="25" fillId="0" borderId="0" xfId="0" applyNumberFormat="1" applyFont="1" applyFill="1" applyBorder="1" applyAlignment="1">
      <alignment horizontal="left" vertical="top" wrapText="1"/>
    </xf>
    <xf numFmtId="44" fontId="25" fillId="0" borderId="0" xfId="1" applyFont="1"/>
    <xf numFmtId="0" fontId="30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3" fontId="25" fillId="0" borderId="0" xfId="0" applyNumberFormat="1" applyFont="1"/>
    <xf numFmtId="0" fontId="31" fillId="0" borderId="0" xfId="0" applyFont="1" applyAlignment="1">
      <alignment horizontal="center"/>
    </xf>
    <xf numFmtId="0" fontId="25" fillId="0" borderId="0" xfId="0" applyFont="1" applyBorder="1"/>
    <xf numFmtId="0" fontId="25" fillId="0" borderId="0" xfId="0" applyFont="1" applyFill="1" applyBorder="1" applyAlignment="1">
      <alignment horizontal="left"/>
    </xf>
    <xf numFmtId="170" fontId="25" fillId="0" borderId="0" xfId="0" applyNumberFormat="1" applyFont="1" applyAlignment="1">
      <alignment horizontal="center" vertical="center"/>
    </xf>
    <xf numFmtId="0" fontId="32" fillId="0" borderId="0" xfId="0" applyFont="1" applyFill="1" applyAlignment="1">
      <alignment horizontal="left"/>
    </xf>
    <xf numFmtId="0" fontId="25" fillId="0" borderId="0" xfId="0" applyFont="1" applyFill="1" applyAlignment="1">
      <alignment horizontal="left"/>
    </xf>
    <xf numFmtId="0" fontId="25" fillId="0" borderId="1" xfId="0" applyFont="1" applyFill="1" applyBorder="1" applyAlignment="1">
      <alignment horizontal="left"/>
    </xf>
    <xf numFmtId="0" fontId="25" fillId="33" borderId="0" xfId="0" applyFont="1" applyFill="1"/>
    <xf numFmtId="0" fontId="29" fillId="0" borderId="0" xfId="0" applyFont="1" applyAlignment="1">
      <alignment horizontal="left"/>
    </xf>
    <xf numFmtId="170" fontId="24" fillId="0" borderId="0" xfId="0" applyNumberFormat="1" applyFont="1" applyAlignment="1">
      <alignment horizontal="center" vertical="center"/>
    </xf>
    <xf numFmtId="0" fontId="27" fillId="0" borderId="0" xfId="0" applyFont="1" applyBorder="1" applyAlignment="1">
      <alignment horizontal="center" vertical="center" wrapText="1"/>
    </xf>
    <xf numFmtId="0" fontId="25" fillId="0" borderId="0" xfId="0" applyFont="1" applyAlignment="1">
      <alignment horizontal="left" vertical="top" wrapText="1"/>
    </xf>
    <xf numFmtId="0" fontId="26" fillId="0" borderId="0" xfId="0" applyFont="1" applyBorder="1" applyAlignment="1">
      <alignment vertical="center" wrapText="1"/>
    </xf>
    <xf numFmtId="0" fontId="24" fillId="0" borderId="0" xfId="0" applyFont="1" applyAlignment="1">
      <alignment horizontal="left" vertical="center" wrapText="1"/>
    </xf>
    <xf numFmtId="165" fontId="28" fillId="0" borderId="0" xfId="0" applyNumberFormat="1" applyFont="1" applyFill="1" applyAlignment="1">
      <alignment horizontal="center" vertical="center" wrapText="1"/>
    </xf>
    <xf numFmtId="0" fontId="25" fillId="0" borderId="0" xfId="0" applyNumberFormat="1" applyFont="1" applyFill="1" applyBorder="1" applyAlignment="1">
      <alignment horizontal="center" vertical="center" wrapText="1"/>
    </xf>
    <xf numFmtId="169" fontId="25" fillId="0" borderId="0" xfId="0" applyNumberFormat="1" applyFont="1" applyFill="1" applyBorder="1" applyAlignment="1" applyProtection="1">
      <alignment horizontal="center" vertical="center"/>
    </xf>
    <xf numFmtId="168" fontId="28" fillId="0" borderId="0" xfId="0" applyNumberFormat="1" applyFont="1" applyFill="1" applyBorder="1" applyAlignment="1">
      <alignment horizontal="center" vertical="center"/>
    </xf>
    <xf numFmtId="164" fontId="25" fillId="0" borderId="0" xfId="0" applyNumberFormat="1" applyFont="1" applyFill="1" applyAlignment="1">
      <alignment horizontal="center" vertical="center" wrapText="1"/>
    </xf>
    <xf numFmtId="0" fontId="25" fillId="0" borderId="0" xfId="0" applyFont="1" applyAlignment="1">
      <alignment wrapText="1"/>
    </xf>
    <xf numFmtId="0" fontId="25" fillId="0" borderId="0" xfId="0" applyFont="1" applyAlignment="1">
      <alignment vertical="center"/>
    </xf>
    <xf numFmtId="166" fontId="33" fillId="0" borderId="0" xfId="0" applyNumberFormat="1" applyFont="1" applyAlignment="1">
      <alignment horizontal="center" vertical="center" wrapText="1"/>
    </xf>
    <xf numFmtId="0" fontId="34" fillId="0" borderId="0" xfId="0" applyFont="1"/>
    <xf numFmtId="166" fontId="23" fillId="0" borderId="0" xfId="0" applyNumberFormat="1" applyFont="1" applyAlignment="1">
      <alignment horizontal="center" vertical="center" wrapText="1"/>
    </xf>
    <xf numFmtId="0" fontId="25" fillId="0" borderId="0" xfId="0" applyNumberFormat="1" applyFont="1" applyFill="1" applyBorder="1" applyAlignment="1">
      <alignment vertical="top" wrapText="1"/>
    </xf>
    <xf numFmtId="0" fontId="28" fillId="0" borderId="0" xfId="0" applyNumberFormat="1" applyFont="1" applyFill="1" applyAlignment="1">
      <alignment horizontal="center" vertical="center"/>
    </xf>
    <xf numFmtId="0" fontId="25" fillId="0" borderId="0" xfId="0" applyNumberFormat="1" applyFont="1" applyFill="1" applyBorder="1" applyAlignment="1">
      <alignment horizontal="left" vertical="top" wrapText="1"/>
    </xf>
    <xf numFmtId="165" fontId="28" fillId="0" borderId="0" xfId="0" applyNumberFormat="1" applyFont="1" applyFill="1" applyAlignment="1">
      <alignment horizontal="center" vertical="center"/>
    </xf>
    <xf numFmtId="171" fontId="25" fillId="0" borderId="0" xfId="0" applyNumberFormat="1" applyFont="1" applyFill="1" applyAlignment="1">
      <alignment horizontal="center" vertical="center"/>
    </xf>
    <xf numFmtId="0" fontId="25" fillId="0" borderId="0" xfId="0" applyFont="1" applyFill="1" applyAlignment="1">
      <alignment vertical="top"/>
    </xf>
    <xf numFmtId="0" fontId="25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left" vertical="top" wrapText="1"/>
    </xf>
    <xf numFmtId="0" fontId="26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5" fillId="0" borderId="0" xfId="0" applyNumberFormat="1" applyFont="1" applyFill="1" applyBorder="1" applyAlignment="1" applyProtection="1">
      <alignment horizontal="left" vertical="top" wrapText="1"/>
    </xf>
    <xf numFmtId="0" fontId="28" fillId="0" borderId="0" xfId="0" applyFont="1" applyFill="1" applyAlignment="1">
      <alignment horizontal="center" vertical="center" wrapText="1"/>
    </xf>
    <xf numFmtId="164" fontId="28" fillId="0" borderId="0" xfId="0" applyNumberFormat="1" applyFont="1" applyFill="1" applyAlignment="1">
      <alignment horizontal="center" vertical="center" wrapText="1"/>
    </xf>
    <xf numFmtId="0" fontId="24" fillId="0" borderId="0" xfId="0" applyFont="1" applyAlignment="1">
      <alignment horizontal="left" vertical="top" wrapText="1"/>
    </xf>
    <xf numFmtId="165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5" fillId="0" borderId="0" xfId="0" applyNumberFormat="1" applyFont="1" applyFill="1" applyBorder="1" applyAlignment="1">
      <alignment horizontal="left" vertical="top" wrapText="1"/>
    </xf>
    <xf numFmtId="165" fontId="28" fillId="0" borderId="0" xfId="0" applyNumberFormat="1" applyFont="1" applyAlignment="1">
      <alignment horizontal="center" vertical="center"/>
    </xf>
    <xf numFmtId="0" fontId="25" fillId="0" borderId="0" xfId="0" applyNumberFormat="1" applyFont="1" applyFill="1" applyBorder="1" applyAlignment="1">
      <alignment horizontal="left" vertical="top" wrapText="1"/>
    </xf>
    <xf numFmtId="166" fontId="23" fillId="0" borderId="0" xfId="0" applyNumberFormat="1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166" fontId="23" fillId="0" borderId="0" xfId="0" applyNumberFormat="1" applyFont="1" applyAlignment="1">
      <alignment horizontal="center" vertical="center" wrapText="1"/>
    </xf>
    <xf numFmtId="0" fontId="25" fillId="0" borderId="0" xfId="0" applyFont="1"/>
    <xf numFmtId="165" fontId="28" fillId="0" borderId="0" xfId="0" applyNumberFormat="1" applyFont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165" fontId="28" fillId="0" borderId="0" xfId="0" applyNumberFormat="1" applyFont="1" applyFill="1" applyAlignment="1">
      <alignment horizontal="center" vertical="center"/>
    </xf>
    <xf numFmtId="0" fontId="25" fillId="0" borderId="0" xfId="0" applyFont="1" applyFill="1" applyAlignment="1">
      <alignment vertical="top"/>
    </xf>
    <xf numFmtId="0" fontId="28" fillId="0" borderId="0" xfId="0" applyFont="1" applyFill="1" applyAlignment="1">
      <alignment horizontal="left" vertical="top" wrapText="1"/>
    </xf>
    <xf numFmtId="166" fontId="23" fillId="0" borderId="0" xfId="0" applyNumberFormat="1" applyFont="1" applyAlignment="1">
      <alignment horizontal="center" vertical="center" wrapText="1"/>
    </xf>
    <xf numFmtId="0" fontId="25" fillId="0" borderId="0" xfId="0" applyFont="1"/>
    <xf numFmtId="166" fontId="23" fillId="0" borderId="0" xfId="0" applyNumberFormat="1" applyFont="1" applyAlignment="1">
      <alignment horizontal="center" vertical="center" wrapText="1"/>
    </xf>
    <xf numFmtId="0" fontId="25" fillId="0" borderId="0" xfId="0" applyFont="1"/>
    <xf numFmtId="1" fontId="25" fillId="0" borderId="0" xfId="0" applyNumberFormat="1" applyFont="1" applyFill="1" applyAlignment="1">
      <alignment horizontal="center" vertical="center" wrapText="1"/>
    </xf>
    <xf numFmtId="0" fontId="28" fillId="0" borderId="0" xfId="0" applyNumberFormat="1" applyFont="1" applyFill="1" applyAlignment="1">
      <alignment horizontal="center" vertical="center"/>
    </xf>
    <xf numFmtId="0" fontId="25" fillId="0" borderId="0" xfId="0" applyNumberFormat="1" applyFont="1" applyFill="1" applyBorder="1" applyAlignment="1" applyProtection="1">
      <alignment horizontal="left" vertical="top" wrapText="1"/>
    </xf>
    <xf numFmtId="166" fontId="23" fillId="0" borderId="0" xfId="0" applyNumberFormat="1" applyFont="1" applyAlignment="1">
      <alignment horizontal="center" vertical="center" wrapText="1"/>
    </xf>
    <xf numFmtId="0" fontId="24" fillId="0" borderId="0" xfId="0" applyFont="1" applyFill="1" applyAlignment="1">
      <alignment horizontal="left" vertical="top" wrapText="1"/>
    </xf>
    <xf numFmtId="0" fontId="25" fillId="0" borderId="0" xfId="0" quotePrefix="1" applyFont="1" applyAlignment="1">
      <alignment horizontal="center" vertical="center"/>
    </xf>
    <xf numFmtId="165" fontId="28" fillId="0" borderId="0" xfId="0" applyNumberFormat="1" applyFont="1" applyAlignment="1">
      <alignment horizontal="center" vertical="center"/>
    </xf>
    <xf numFmtId="0" fontId="25" fillId="0" borderId="0" xfId="0" applyFont="1" applyFill="1" applyAlignment="1">
      <alignment horizontal="left" vertical="top" wrapText="1"/>
    </xf>
    <xf numFmtId="1" fontId="25" fillId="0" borderId="0" xfId="0" applyNumberFormat="1" applyFont="1" applyFill="1" applyAlignment="1">
      <alignment horizontal="center" vertical="center" wrapText="1"/>
    </xf>
    <xf numFmtId="164" fontId="28" fillId="0" borderId="0" xfId="0" applyNumberFormat="1" applyFont="1" applyFill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165" fontId="28" fillId="0" borderId="0" xfId="0" applyNumberFormat="1" applyFont="1" applyAlignment="1">
      <alignment horizontal="center" vertical="center"/>
    </xf>
    <xf numFmtId="0" fontId="25" fillId="0" borderId="0" xfId="0" applyFont="1" applyAlignment="1">
      <alignment vertical="top" wrapText="1"/>
    </xf>
    <xf numFmtId="171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left" vertical="center"/>
    </xf>
    <xf numFmtId="0" fontId="28" fillId="0" borderId="11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left" vertical="top" wrapText="1"/>
    </xf>
    <xf numFmtId="0" fontId="25" fillId="0" borderId="12" xfId="0" applyFont="1" applyFill="1" applyBorder="1" applyAlignment="1">
      <alignment horizontal="center" vertical="center" wrapText="1"/>
    </xf>
    <xf numFmtId="165" fontId="28" fillId="0" borderId="12" xfId="0" applyNumberFormat="1" applyFont="1" applyBorder="1" applyAlignment="1">
      <alignment horizontal="center" vertical="center"/>
    </xf>
    <xf numFmtId="166" fontId="23" fillId="0" borderId="12" xfId="0" applyNumberFormat="1" applyFont="1" applyBorder="1" applyAlignment="1">
      <alignment horizontal="center" vertical="center" wrapText="1"/>
    </xf>
    <xf numFmtId="166" fontId="23" fillId="0" borderId="13" xfId="0" applyNumberFormat="1" applyFont="1" applyBorder="1" applyAlignment="1">
      <alignment horizontal="center" vertical="center" wrapText="1"/>
    </xf>
    <xf numFmtId="0" fontId="28" fillId="0" borderId="14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top" wrapText="1"/>
    </xf>
    <xf numFmtId="0" fontId="25" fillId="0" borderId="0" xfId="0" applyFont="1" applyFill="1" applyBorder="1" applyAlignment="1">
      <alignment horizontal="center" vertical="center" wrapText="1"/>
    </xf>
    <xf numFmtId="165" fontId="28" fillId="0" borderId="0" xfId="0" applyNumberFormat="1" applyFont="1" applyBorder="1" applyAlignment="1">
      <alignment horizontal="center" vertical="center"/>
    </xf>
    <xf numFmtId="166" fontId="23" fillId="0" borderId="0" xfId="0" applyNumberFormat="1" applyFont="1" applyBorder="1" applyAlignment="1">
      <alignment horizontal="center" vertical="center" wrapText="1"/>
    </xf>
    <xf numFmtId="166" fontId="23" fillId="0" borderId="15" xfId="0" applyNumberFormat="1" applyFont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top" wrapText="1"/>
    </xf>
    <xf numFmtId="0" fontId="25" fillId="0" borderId="0" xfId="0" applyFont="1" applyBorder="1" applyAlignment="1">
      <alignment horizontal="center" vertical="center"/>
    </xf>
    <xf numFmtId="0" fontId="28" fillId="0" borderId="16" xfId="0" applyNumberFormat="1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left" vertical="top" wrapText="1"/>
    </xf>
    <xf numFmtId="0" fontId="25" fillId="0" borderId="17" xfId="0" applyFont="1" applyBorder="1" applyAlignment="1">
      <alignment horizontal="center" vertical="center"/>
    </xf>
    <xf numFmtId="165" fontId="28" fillId="0" borderId="17" xfId="0" applyNumberFormat="1" applyFont="1" applyBorder="1" applyAlignment="1">
      <alignment horizontal="center" vertical="center"/>
    </xf>
    <xf numFmtId="166" fontId="23" fillId="0" borderId="17" xfId="0" applyNumberFormat="1" applyFont="1" applyBorder="1" applyAlignment="1">
      <alignment horizontal="center" vertical="center" wrapText="1"/>
    </xf>
    <xf numFmtId="166" fontId="23" fillId="0" borderId="18" xfId="0" applyNumberFormat="1" applyFont="1" applyBorder="1" applyAlignment="1">
      <alignment horizontal="center" vertical="center" wrapText="1"/>
    </xf>
    <xf numFmtId="164" fontId="28" fillId="0" borderId="0" xfId="0" applyNumberFormat="1" applyFont="1" applyFill="1" applyBorder="1" applyAlignment="1">
      <alignment horizontal="center" vertical="center" wrapText="1"/>
    </xf>
    <xf numFmtId="0" fontId="25" fillId="0" borderId="11" xfId="0" applyFont="1" applyBorder="1" applyAlignment="1">
      <alignment vertical="top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/>
    <xf numFmtId="0" fontId="25" fillId="0" borderId="16" xfId="0" applyFont="1" applyBorder="1" applyAlignment="1">
      <alignment vertical="top"/>
    </xf>
    <xf numFmtId="164" fontId="28" fillId="0" borderId="0" xfId="0" applyNumberFormat="1" applyFont="1" applyFill="1" applyAlignment="1">
      <alignment horizontal="center" vertical="center" wrapText="1"/>
    </xf>
    <xf numFmtId="0" fontId="25" fillId="0" borderId="0" xfId="0" applyFont="1" applyAlignment="1">
      <alignment wrapText="1"/>
    </xf>
    <xf numFmtId="0" fontId="25" fillId="0" borderId="0" xfId="0" applyFont="1" applyAlignment="1">
      <alignment horizontal="center" vertical="center" wrapText="1"/>
    </xf>
    <xf numFmtId="0" fontId="25" fillId="0" borderId="0" xfId="0" applyNumberFormat="1" applyFont="1" applyFill="1" applyBorder="1" applyAlignment="1">
      <alignment horizontal="left" vertical="top" wrapText="1"/>
    </xf>
    <xf numFmtId="1" fontId="25" fillId="0" borderId="0" xfId="0" applyNumberFormat="1" applyFont="1" applyFill="1" applyAlignment="1">
      <alignment horizontal="center" vertical="center" wrapText="1"/>
    </xf>
    <xf numFmtId="166" fontId="23" fillId="0" borderId="0" xfId="0" applyNumberFormat="1" applyFont="1" applyAlignment="1">
      <alignment horizontal="center" vertical="center" wrapText="1"/>
    </xf>
    <xf numFmtId="0" fontId="25" fillId="0" borderId="0" xfId="0" applyFont="1"/>
    <xf numFmtId="0" fontId="26" fillId="0" borderId="0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top" wrapText="1"/>
    </xf>
    <xf numFmtId="0" fontId="25" fillId="0" borderId="0" xfId="0" applyNumberFormat="1" applyFont="1" applyFill="1" applyBorder="1" applyAlignment="1" applyProtection="1">
      <alignment horizontal="left" vertical="top" wrapText="1"/>
    </xf>
    <xf numFmtId="1" fontId="25" fillId="0" borderId="0" xfId="0" applyNumberFormat="1" applyFont="1" applyFill="1" applyAlignment="1">
      <alignment horizontal="center" vertical="center" wrapText="1"/>
    </xf>
    <xf numFmtId="164" fontId="28" fillId="0" borderId="0" xfId="0" applyNumberFormat="1" applyFont="1" applyFill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5" fillId="0" borderId="0" xfId="0" applyFont="1" applyAlignment="1">
      <alignment vertical="top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165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5" fillId="0" borderId="0" xfId="0" applyFont="1" applyAlignment="1">
      <alignment vertical="top" wrapText="1"/>
    </xf>
    <xf numFmtId="0" fontId="25" fillId="0" borderId="0" xfId="0" applyNumberFormat="1" applyFont="1" applyFill="1" applyBorder="1" applyAlignment="1">
      <alignment horizontal="left" vertical="top" wrapText="1"/>
    </xf>
    <xf numFmtId="0" fontId="27" fillId="0" borderId="0" xfId="0" applyFont="1" applyBorder="1" applyAlignment="1">
      <alignment horizontal="center" vertical="center" wrapText="1"/>
    </xf>
    <xf numFmtId="0" fontId="25" fillId="0" borderId="0" xfId="0" applyFont="1" applyAlignment="1">
      <alignment horizontal="left" vertical="top" wrapText="1"/>
    </xf>
    <xf numFmtId="171" fontId="25" fillId="0" borderId="0" xfId="0" applyNumberFormat="1" applyFont="1" applyFill="1" applyAlignment="1">
      <alignment horizontal="center" vertical="center"/>
    </xf>
    <xf numFmtId="0" fontId="24" fillId="0" borderId="0" xfId="0" applyFont="1" applyFill="1" applyAlignment="1">
      <alignment horizontal="left" vertical="top" wrapText="1"/>
    </xf>
    <xf numFmtId="0" fontId="26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25" fillId="0" borderId="0" xfId="0" applyNumberFormat="1" applyFont="1" applyFill="1" applyBorder="1" applyAlignment="1">
      <alignment horizontal="left" vertical="top" wrapText="1"/>
    </xf>
    <xf numFmtId="0" fontId="25" fillId="0" borderId="0" xfId="0" applyNumberFormat="1" applyFont="1" applyFill="1" applyBorder="1" applyAlignment="1">
      <alignment vertical="top" wrapText="1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left" vertical="top" wrapText="1"/>
    </xf>
    <xf numFmtId="165" fontId="28" fillId="0" borderId="0" xfId="0" applyNumberFormat="1" applyFont="1" applyFill="1" applyAlignment="1">
      <alignment horizontal="center" vertical="center"/>
    </xf>
    <xf numFmtId="166" fontId="23" fillId="0" borderId="0" xfId="0" applyNumberFormat="1" applyFont="1" applyFill="1" applyAlignment="1">
      <alignment horizontal="center" vertical="center" wrapText="1"/>
    </xf>
    <xf numFmtId="0" fontId="0" fillId="0" borderId="0" xfId="0" applyFill="1"/>
    <xf numFmtId="165" fontId="28" fillId="0" borderId="0" xfId="0" applyNumberFormat="1" applyFont="1" applyAlignment="1">
      <alignment horizontal="center" vertical="center"/>
    </xf>
    <xf numFmtId="166" fontId="23" fillId="0" borderId="0" xfId="0" applyNumberFormat="1" applyFont="1" applyFill="1" applyAlignment="1">
      <alignment horizontal="center" vertical="center" wrapText="1"/>
    </xf>
    <xf numFmtId="0" fontId="25" fillId="0" borderId="0" xfId="0" applyFont="1" applyFill="1" applyAlignment="1">
      <alignment horizontal="left" vertical="top" wrapText="1"/>
    </xf>
    <xf numFmtId="1" fontId="25" fillId="0" borderId="0" xfId="0" applyNumberFormat="1" applyFont="1" applyFill="1" applyAlignment="1">
      <alignment horizontal="center" vertical="center" wrapText="1"/>
    </xf>
    <xf numFmtId="0" fontId="0" fillId="0" borderId="0" xfId="0"/>
    <xf numFmtId="166" fontId="23" fillId="0" borderId="0" xfId="0" applyNumberFormat="1" applyFont="1" applyAlignment="1">
      <alignment horizontal="center" vertical="center" wrapText="1"/>
    </xf>
    <xf numFmtId="0" fontId="25" fillId="0" borderId="0" xfId="0" applyFont="1"/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top" wrapText="1"/>
    </xf>
    <xf numFmtId="0" fontId="28" fillId="0" borderId="0" xfId="0" applyNumberFormat="1" applyFont="1" applyFill="1" applyAlignment="1">
      <alignment horizontal="center" vertical="center"/>
    </xf>
    <xf numFmtId="0" fontId="25" fillId="0" borderId="0" xfId="0" applyNumberFormat="1" applyFont="1" applyFill="1" applyBorder="1" applyAlignment="1" applyProtection="1">
      <alignment horizontal="left" vertical="top" wrapText="1"/>
    </xf>
    <xf numFmtId="1" fontId="25" fillId="0" borderId="0" xfId="0" applyNumberFormat="1" applyFont="1" applyFill="1" applyAlignment="1">
      <alignment horizontal="center" vertical="center" wrapText="1"/>
    </xf>
    <xf numFmtId="164" fontId="28" fillId="0" borderId="0" xfId="0" applyNumberFormat="1" applyFont="1" applyFill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8" fillId="0" borderId="0" xfId="0" applyFont="1" applyFill="1" applyAlignment="1">
      <alignment horizontal="left" vertical="top" wrapText="1"/>
    </xf>
    <xf numFmtId="0" fontId="25" fillId="0" borderId="0" xfId="0" applyFont="1" applyAlignment="1">
      <alignment horizontal="center" vertical="center" wrapText="1"/>
    </xf>
    <xf numFmtId="165" fontId="28" fillId="0" borderId="0" xfId="0" applyNumberFormat="1" applyFont="1" applyAlignment="1">
      <alignment horizontal="center" vertical="center"/>
    </xf>
    <xf numFmtId="0" fontId="25" fillId="0" borderId="0" xfId="0" applyNumberFormat="1" applyFont="1" applyFill="1" applyBorder="1" applyAlignment="1" applyProtection="1">
      <alignment horizontal="right" vertical="top" wrapText="1"/>
    </xf>
    <xf numFmtId="0" fontId="28" fillId="0" borderId="0" xfId="0" applyFont="1" applyAlignment="1">
      <alignment horizontal="center" vertical="center" wrapText="1"/>
    </xf>
    <xf numFmtId="0" fontId="25" fillId="0" borderId="0" xfId="0" applyNumberFormat="1" applyFont="1" applyFill="1" applyBorder="1" applyAlignment="1">
      <alignment vertical="center" wrapText="1"/>
    </xf>
    <xf numFmtId="0" fontId="25" fillId="0" borderId="0" xfId="0" applyNumberFormat="1" applyFont="1" applyFill="1" applyBorder="1" applyAlignment="1">
      <alignment horizontal="left" vertical="top" wrapText="1"/>
    </xf>
    <xf numFmtId="0" fontId="32" fillId="0" borderId="0" xfId="0" applyFont="1" applyFill="1" applyAlignment="1">
      <alignment horizontal="left"/>
    </xf>
    <xf numFmtId="0" fontId="27" fillId="0" borderId="0" xfId="0" applyFont="1" applyBorder="1" applyAlignment="1">
      <alignment horizontal="center" vertical="center" wrapText="1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5" fillId="0" borderId="0" xfId="0" applyFont="1" applyAlignment="1">
      <alignment horizontal="left" vertical="top" wrapText="1"/>
    </xf>
    <xf numFmtId="171" fontId="25" fillId="0" borderId="0" xfId="0" applyNumberFormat="1" applyFont="1" applyFill="1" applyAlignment="1">
      <alignment horizontal="center" vertical="center"/>
    </xf>
    <xf numFmtId="0" fontId="24" fillId="0" borderId="0" xfId="0" applyFont="1" applyFill="1" applyAlignment="1">
      <alignment horizontal="left" vertical="top" wrapText="1"/>
    </xf>
    <xf numFmtId="0" fontId="26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25" fillId="0" borderId="0" xfId="0" applyNumberFormat="1" applyFont="1" applyFill="1" applyBorder="1" applyAlignment="1">
      <alignment vertical="top" wrapText="1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left" vertical="top" wrapText="1"/>
    </xf>
    <xf numFmtId="165" fontId="28" fillId="0" borderId="0" xfId="0" applyNumberFormat="1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" fontId="25" fillId="0" borderId="0" xfId="0" applyNumberFormat="1" applyFont="1" applyFill="1" applyAlignment="1">
      <alignment horizontal="center" vertical="center" wrapText="1"/>
    </xf>
    <xf numFmtId="165" fontId="28" fillId="0" borderId="0" xfId="0" applyNumberFormat="1" applyFont="1" applyAlignment="1">
      <alignment horizontal="center" vertical="center"/>
    </xf>
    <xf numFmtId="0" fontId="25" fillId="0" borderId="0" xfId="0" applyNumberFormat="1" applyFont="1" applyFill="1" applyBorder="1" applyAlignment="1">
      <alignment horizontal="left" vertical="top" wrapText="1"/>
    </xf>
    <xf numFmtId="0" fontId="25" fillId="0" borderId="0" xfId="0" applyNumberFormat="1" applyFont="1" applyFill="1" applyBorder="1" applyAlignment="1" applyProtection="1">
      <alignment horizontal="center" vertical="center"/>
    </xf>
    <xf numFmtId="166" fontId="23" fillId="0" borderId="0" xfId="0" applyNumberFormat="1" applyFont="1" applyAlignment="1">
      <alignment horizontal="center" vertical="center" wrapText="1"/>
    </xf>
    <xf numFmtId="0" fontId="28" fillId="0" borderId="0" xfId="0" applyFont="1" applyFill="1" applyAlignment="1">
      <alignment horizontal="left" vertical="top" wrapText="1"/>
    </xf>
    <xf numFmtId="166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165" fontId="28" fillId="0" borderId="0" xfId="0" applyNumberFormat="1" applyFont="1" applyAlignment="1">
      <alignment horizontal="center" vertical="center"/>
    </xf>
    <xf numFmtId="171" fontId="25" fillId="0" borderId="0" xfId="0" applyNumberFormat="1" applyFont="1" applyAlignment="1">
      <alignment horizontal="center"/>
    </xf>
    <xf numFmtId="0" fontId="25" fillId="0" borderId="0" xfId="0" applyNumberFormat="1" applyFont="1" applyFill="1" applyBorder="1" applyAlignment="1">
      <alignment vertical="top" wrapText="1"/>
    </xf>
    <xf numFmtId="166" fontId="23" fillId="0" borderId="0" xfId="0" applyNumberFormat="1" applyFont="1" applyAlignment="1">
      <alignment horizontal="center" vertical="center" wrapText="1"/>
    </xf>
    <xf numFmtId="0" fontId="25" fillId="0" borderId="0" xfId="0" applyFont="1"/>
    <xf numFmtId="0" fontId="28" fillId="0" borderId="0" xfId="0" applyNumberFormat="1" applyFont="1" applyFill="1" applyAlignment="1">
      <alignment horizontal="center" vertical="center"/>
    </xf>
    <xf numFmtId="1" fontId="25" fillId="0" borderId="0" xfId="0" applyNumberFormat="1" applyFont="1" applyFill="1" applyAlignment="1">
      <alignment horizontal="center" vertical="center" wrapText="1"/>
    </xf>
    <xf numFmtId="0" fontId="25" fillId="0" borderId="0" xfId="0" applyFont="1" applyFill="1" applyAlignment="1">
      <alignment horizontal="left" vertical="top" wrapText="1"/>
    </xf>
    <xf numFmtId="0" fontId="25" fillId="0" borderId="0" xfId="0" applyFont="1" applyAlignment="1">
      <alignment horizontal="center" vertical="center"/>
    </xf>
    <xf numFmtId="0" fontId="25" fillId="0" borderId="0" xfId="0" applyNumberFormat="1" applyFont="1" applyFill="1" applyBorder="1" applyAlignment="1">
      <alignment vertical="center" wrapText="1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>
      <alignment vertical="top" wrapText="1"/>
    </xf>
    <xf numFmtId="165" fontId="28" fillId="0" borderId="0" xfId="0" applyNumberFormat="1" applyFont="1" applyFill="1" applyAlignment="1">
      <alignment horizontal="center" vertical="center"/>
    </xf>
    <xf numFmtId="166" fontId="23" fillId="0" borderId="0" xfId="0" applyNumberFormat="1" applyFont="1" applyAlignment="1">
      <alignment horizontal="center" vertical="center" wrapText="1"/>
    </xf>
    <xf numFmtId="166" fontId="23" fillId="0" borderId="0" xfId="0" applyNumberFormat="1" applyFont="1" applyFill="1" applyAlignment="1">
      <alignment horizontal="center" vertical="center" wrapText="1"/>
    </xf>
    <xf numFmtId="0" fontId="0" fillId="0" borderId="0" xfId="0"/>
    <xf numFmtId="166" fontId="23" fillId="0" borderId="0" xfId="0" applyNumberFormat="1" applyFont="1" applyAlignment="1">
      <alignment horizontal="center" vertical="center" wrapText="1"/>
    </xf>
    <xf numFmtId="0" fontId="25" fillId="0" borderId="0" xfId="0" applyFont="1"/>
    <xf numFmtId="0" fontId="28" fillId="0" borderId="0" xfId="0" applyNumberFormat="1" applyFont="1" applyFill="1" applyAlignment="1">
      <alignment horizontal="center" vertical="center"/>
    </xf>
    <xf numFmtId="1" fontId="25" fillId="0" borderId="0" xfId="0" applyNumberFormat="1" applyFont="1" applyFill="1" applyAlignment="1">
      <alignment horizontal="center" vertical="center" wrapText="1"/>
    </xf>
    <xf numFmtId="0" fontId="25" fillId="0" borderId="0" xfId="0" applyFont="1" applyAlignment="1">
      <alignment vertical="top"/>
    </xf>
    <xf numFmtId="0" fontId="25" fillId="0" borderId="0" xfId="0" applyFont="1" applyAlignment="1">
      <alignment horizontal="center" vertical="center"/>
    </xf>
    <xf numFmtId="0" fontId="28" fillId="0" borderId="0" xfId="0" applyFont="1" applyFill="1" applyAlignment="1">
      <alignment horizontal="left" vertical="top" wrapText="1"/>
    </xf>
    <xf numFmtId="165" fontId="28" fillId="0" borderId="0" xfId="0" applyNumberFormat="1" applyFont="1" applyAlignment="1">
      <alignment horizontal="center" vertical="center"/>
    </xf>
    <xf numFmtId="0" fontId="25" fillId="0" borderId="0" xfId="0" applyNumberFormat="1" applyFont="1" applyFill="1" applyBorder="1" applyAlignment="1">
      <alignment vertical="center" wrapText="1"/>
    </xf>
    <xf numFmtId="0" fontId="25" fillId="0" borderId="0" xfId="0" applyNumberFormat="1" applyFont="1" applyFill="1" applyBorder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25" fillId="0" borderId="0" xfId="0" applyNumberFormat="1" applyFont="1" applyFill="1" applyBorder="1" applyAlignment="1">
      <alignment vertical="top" wrapText="1"/>
    </xf>
    <xf numFmtId="165" fontId="28" fillId="0" borderId="0" xfId="0" applyNumberFormat="1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left" vertical="top" wrapText="1"/>
    </xf>
    <xf numFmtId="171" fontId="25" fillId="0" borderId="0" xfId="0" applyNumberFormat="1" applyFont="1" applyAlignment="1">
      <alignment horizontal="center"/>
    </xf>
    <xf numFmtId="166" fontId="23" fillId="0" borderId="0" xfId="0" applyNumberFormat="1" applyFont="1" applyFill="1" applyAlignment="1">
      <alignment horizontal="center" vertical="center" wrapText="1"/>
    </xf>
    <xf numFmtId="0" fontId="25" fillId="0" borderId="0" xfId="93" applyNumberFormat="1" applyFont="1" applyFill="1" applyBorder="1" applyAlignment="1" applyProtection="1">
      <alignment horizontal="left" vertical="top" wrapText="1"/>
    </xf>
    <xf numFmtId="164" fontId="28" fillId="0" borderId="0" xfId="93" applyNumberFormat="1" applyFont="1" applyFill="1" applyAlignment="1">
      <alignment horizontal="center" vertical="center" wrapText="1"/>
    </xf>
    <xf numFmtId="166" fontId="23" fillId="0" borderId="0" xfId="0" applyNumberFormat="1" applyFont="1" applyAlignment="1">
      <alignment horizontal="center" vertical="center" wrapText="1"/>
    </xf>
  </cellXfs>
  <cellStyles count="138">
    <cellStyle name="20% - 1. jelölőszín" xfId="19" builtinId="30" customBuiltin="1"/>
    <cellStyle name="20% - 1. jelölőszín 2" xfId="61"/>
    <cellStyle name="20% - 1. jelölőszín 2 2" xfId="126"/>
    <cellStyle name="20% - 1. jelölőszín 3" xfId="46"/>
    <cellStyle name="20% - 1. jelölőszín 3 2" xfId="113"/>
    <cellStyle name="20% - 1. jelölőszín 4" xfId="95"/>
    <cellStyle name="20% - 2. jelölőszín" xfId="23" builtinId="34" customBuiltin="1"/>
    <cellStyle name="20% - 2. jelölőszín 2" xfId="63"/>
    <cellStyle name="20% - 2. jelölőszín 2 2" xfId="128"/>
    <cellStyle name="20% - 2. jelölőszín 3" xfId="48"/>
    <cellStyle name="20% - 2. jelölőszín 3 2" xfId="115"/>
    <cellStyle name="20% - 2. jelölőszín 4" xfId="97"/>
    <cellStyle name="20% - 3. jelölőszín" xfId="27" builtinId="38" customBuiltin="1"/>
    <cellStyle name="20% - 3. jelölőszín 2" xfId="65"/>
    <cellStyle name="20% - 3. jelölőszín 2 2" xfId="130"/>
    <cellStyle name="20% - 3. jelölőszín 3" xfId="50"/>
    <cellStyle name="20% - 3. jelölőszín 3 2" xfId="117"/>
    <cellStyle name="20% - 3. jelölőszín 4" xfId="99"/>
    <cellStyle name="20% - 4. jelölőszín" xfId="31" builtinId="42" customBuiltin="1"/>
    <cellStyle name="20% - 4. jelölőszín 2" xfId="67"/>
    <cellStyle name="20% - 4. jelölőszín 2 2" xfId="132"/>
    <cellStyle name="20% - 4. jelölőszín 3" xfId="52"/>
    <cellStyle name="20% - 4. jelölőszín 3 2" xfId="119"/>
    <cellStyle name="20% - 4. jelölőszín 4" xfId="102"/>
    <cellStyle name="20% - 5. jelölőszín" xfId="35" builtinId="46" customBuiltin="1"/>
    <cellStyle name="20% - 5. jelölőszín 2" xfId="69"/>
    <cellStyle name="20% - 5. jelölőszín 2 2" xfId="134"/>
    <cellStyle name="20% - 5. jelölőszín 3" xfId="54"/>
    <cellStyle name="20% - 5. jelölőszín 3 2" xfId="121"/>
    <cellStyle name="20% - 5. jelölőszín 4" xfId="104"/>
    <cellStyle name="20% - 6. jelölőszín" xfId="39" builtinId="50" customBuiltin="1"/>
    <cellStyle name="20% - 6. jelölőszín 2" xfId="71"/>
    <cellStyle name="20% - 6. jelölőszín 2 2" xfId="136"/>
    <cellStyle name="20% - 6. jelölőszín 3" xfId="56"/>
    <cellStyle name="20% - 6. jelölőszín 3 2" xfId="123"/>
    <cellStyle name="20% - 6. jelölőszín 4" xfId="106"/>
    <cellStyle name="40% - 1. jelölőszín" xfId="20" builtinId="31" customBuiltin="1"/>
    <cellStyle name="40% - 1. jelölőszín 2" xfId="62"/>
    <cellStyle name="40% - 1. jelölőszín 2 2" xfId="127"/>
    <cellStyle name="40% - 1. jelölőszín 3" xfId="47"/>
    <cellStyle name="40% - 1. jelölőszín 3 2" xfId="114"/>
    <cellStyle name="40% - 1. jelölőszín 4" xfId="96"/>
    <cellStyle name="40% - 2. jelölőszín" xfId="24" builtinId="35" customBuiltin="1"/>
    <cellStyle name="40% - 2. jelölőszín 2" xfId="64"/>
    <cellStyle name="40% - 2. jelölőszín 2 2" xfId="129"/>
    <cellStyle name="40% - 2. jelölőszín 3" xfId="49"/>
    <cellStyle name="40% - 2. jelölőszín 3 2" xfId="116"/>
    <cellStyle name="40% - 2. jelölőszín 4" xfId="98"/>
    <cellStyle name="40% - 3. jelölőszín" xfId="28" builtinId="39" customBuiltin="1"/>
    <cellStyle name="40% - 3. jelölőszín 2" xfId="66"/>
    <cellStyle name="40% - 3. jelölőszín 2 2" xfId="131"/>
    <cellStyle name="40% - 3. jelölőszín 3" xfId="51"/>
    <cellStyle name="40% - 3. jelölőszín 3 2" xfId="118"/>
    <cellStyle name="40% - 3. jelölőszín 4" xfId="100"/>
    <cellStyle name="40% - 4. jelölőszín" xfId="32" builtinId="43" customBuiltin="1"/>
    <cellStyle name="40% - 4. jelölőszín 2" xfId="68"/>
    <cellStyle name="40% - 4. jelölőszín 2 2" xfId="133"/>
    <cellStyle name="40% - 4. jelölőszín 3" xfId="53"/>
    <cellStyle name="40% - 4. jelölőszín 3 2" xfId="120"/>
    <cellStyle name="40% - 4. jelölőszín 4" xfId="103"/>
    <cellStyle name="40% - 5. jelölőszín" xfId="36" builtinId="47" customBuiltin="1"/>
    <cellStyle name="40% - 5. jelölőszín 2" xfId="70"/>
    <cellStyle name="40% - 5. jelölőszín 2 2" xfId="135"/>
    <cellStyle name="40% - 5. jelölőszín 3" xfId="55"/>
    <cellStyle name="40% - 5. jelölőszín 3 2" xfId="122"/>
    <cellStyle name="40% - 5. jelölőszín 4" xfId="105"/>
    <cellStyle name="40% - 6. jelölőszín" xfId="40" builtinId="51" customBuiltin="1"/>
    <cellStyle name="40% - 6. jelölőszín 2" xfId="72"/>
    <cellStyle name="40% - 6. jelölőszín 2 2" xfId="137"/>
    <cellStyle name="40% - 6. jelölőszín 3" xfId="57"/>
    <cellStyle name="40% - 6. jelölőszín 3 2" xfId="124"/>
    <cellStyle name="40% - 6. jelölőszín 4" xfId="107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Adattündér-kategória 1" xfId="77"/>
    <cellStyle name="Bevitel" xfId="10" builtinId="20" customBuiltin="1"/>
    <cellStyle name="Cím" xfId="2" builtinId="15" customBuiltin="1"/>
    <cellStyle name="Címsor 1" xfId="3" builtinId="16" customBuiltin="1"/>
    <cellStyle name="Címsor 2" xfId="4" builtinId="17" customBuiltin="1"/>
    <cellStyle name="Címsor 3" xfId="5" builtinId="18" customBuiltin="1"/>
    <cellStyle name="Címsor 4" xfId="6" builtinId="19" customBuiltin="1"/>
    <cellStyle name="Ellenőrzőcella" xfId="14" builtinId="23" customBuiltin="1"/>
    <cellStyle name="Eredmény 1" xfId="73"/>
    <cellStyle name="Ezres 2" xfId="84"/>
    <cellStyle name="Ezres 2 2" xfId="108"/>
    <cellStyle name="Ezres 3" xfId="85"/>
    <cellStyle name="Figyelmeztetés" xfId="15" builtinId="11" customBuiltin="1"/>
    <cellStyle name="Heading" xfId="86"/>
    <cellStyle name="Heading1" xfId="87"/>
    <cellStyle name="Hivatkozott cella" xfId="13" builtinId="24" customBuiltin="1"/>
    <cellStyle name="Jelölőszín (1)" xfId="18" builtinId="29" customBuiltin="1"/>
    <cellStyle name="Jelölőszín (2)" xfId="22" builtinId="33" customBuiltin="1"/>
    <cellStyle name="Jelölőszín (3)" xfId="26" builtinId="37" customBuiltin="1"/>
    <cellStyle name="Jelölőszín (4)" xfId="30" builtinId="41" customBuiltin="1"/>
    <cellStyle name="Jelölőszín (5)" xfId="34" builtinId="45" customBuiltin="1"/>
    <cellStyle name="Jelölőszín (6)" xfId="38" builtinId="49" customBuiltin="1"/>
    <cellStyle name="Jó" xfId="7" builtinId="26" customBuiltin="1"/>
    <cellStyle name="Kimenet" xfId="11" builtinId="21" customBuiltin="1"/>
    <cellStyle name="Magyarázó szöveg" xfId="16" builtinId="53" customBuiltin="1"/>
    <cellStyle name="Normál" xfId="0" builtinId="0"/>
    <cellStyle name="Normál 10" xfId="75"/>
    <cellStyle name="Normál 2" xfId="79"/>
    <cellStyle name="Normál 2 2" xfId="81"/>
    <cellStyle name="Normál 2 2 2" xfId="101"/>
    <cellStyle name="Normál 2 3" xfId="93"/>
    <cellStyle name="Normál 20" xfId="60"/>
    <cellStyle name="Normál 20 2" xfId="125"/>
    <cellStyle name="Normál 3" xfId="80"/>
    <cellStyle name="Normál 3 2" xfId="82"/>
    <cellStyle name="Normál 3 3" xfId="45"/>
    <cellStyle name="Normál 3 3 2" xfId="112"/>
    <cellStyle name="Normál 4" xfId="58"/>
    <cellStyle name="Normál 4 2" xfId="59"/>
    <cellStyle name="Normál 4 2 2" xfId="74"/>
    <cellStyle name="Normál 4 3" xfId="92"/>
    <cellStyle name="Normál 4 4" xfId="76"/>
    <cellStyle name="Normál 5" xfId="78"/>
    <cellStyle name="Normál 5 2" xfId="42"/>
    <cellStyle name="Normál 5 2 2" xfId="109"/>
    <cellStyle name="Normál 5 3" xfId="94"/>
    <cellStyle name="Összesen" xfId="17" builtinId="25" customBuiltin="1"/>
    <cellStyle name="Pénznem" xfId="1" builtinId="4"/>
    <cellStyle name="Pénznem 2" xfId="44"/>
    <cellStyle name="Pénznem 2 2" xfId="111"/>
    <cellStyle name="piros" xfId="88"/>
    <cellStyle name="Result" xfId="89"/>
    <cellStyle name="Result2" xfId="90"/>
    <cellStyle name="Rossz" xfId="8" builtinId="27" customBuiltin="1"/>
    <cellStyle name="Semleges" xfId="9" builtinId="28" customBuiltin="1"/>
    <cellStyle name="Számítás" xfId="12" builtinId="22" customBuiltin="1"/>
    <cellStyle name="Százalék 2" xfId="83"/>
    <cellStyle name="Százalék 3" xfId="43"/>
    <cellStyle name="Százalék 3 2" xfId="110"/>
    <cellStyle name="zöld" xfId="9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1">
    <tabColor theme="3" tint="0.59999389629810485"/>
  </sheetPr>
  <dimension ref="B3:J39"/>
  <sheetViews>
    <sheetView tabSelected="1" topLeftCell="B13" zoomScaleNormal="100" zoomScaleSheetLayoutView="100" workbookViewId="0">
      <selection activeCell="D30" sqref="D30"/>
    </sheetView>
  </sheetViews>
  <sheetFormatPr defaultColWidth="11.5546875" defaultRowHeight="13.8"/>
  <cols>
    <col min="1" max="5" width="11.5546875" style="8"/>
    <col min="6" max="6" width="23.33203125" style="31" customWidth="1"/>
    <col min="7" max="16384" width="11.5546875" style="8"/>
  </cols>
  <sheetData>
    <row r="3" spans="2:8" ht="23.4">
      <c r="D3" s="32"/>
    </row>
    <row r="4" spans="2:8" ht="23.4">
      <c r="D4" s="32" t="s">
        <v>140</v>
      </c>
    </row>
    <row r="5" spans="2:8">
      <c r="D5" s="33" t="s">
        <v>141</v>
      </c>
    </row>
    <row r="6" spans="2:8">
      <c r="D6" s="33"/>
      <c r="H6" s="34"/>
    </row>
    <row r="7" spans="2:8">
      <c r="H7" s="34"/>
    </row>
    <row r="8" spans="2:8" ht="18">
      <c r="D8" s="35" t="s">
        <v>33</v>
      </c>
      <c r="H8" s="34"/>
    </row>
    <row r="10" spans="2:8">
      <c r="H10" s="34"/>
    </row>
    <row r="11" spans="2:8">
      <c r="D11" s="36"/>
      <c r="E11" s="36"/>
      <c r="H11" s="34"/>
    </row>
    <row r="12" spans="2:8">
      <c r="E12" s="40" t="s">
        <v>0</v>
      </c>
      <c r="F12" s="38">
        <f>SUM('Vízellátás - csatornázás'!G:G)</f>
        <v>4870.2</v>
      </c>
    </row>
    <row r="13" spans="2:8">
      <c r="B13" s="39" t="s">
        <v>23</v>
      </c>
      <c r="E13" s="41" t="s">
        <v>1</v>
      </c>
      <c r="F13" s="38">
        <f>SUM('Vízellátás - csatornázás'!H:H)</f>
        <v>2226</v>
      </c>
      <c r="H13" s="34"/>
    </row>
    <row r="14" spans="2:8">
      <c r="H14" s="34"/>
    </row>
    <row r="15" spans="2:8" s="90" customFormat="1">
      <c r="F15" s="31"/>
      <c r="H15" s="34"/>
    </row>
    <row r="16" spans="2:8">
      <c r="B16" s="90"/>
      <c r="C16" s="90"/>
      <c r="D16" s="90"/>
      <c r="E16" s="40" t="s">
        <v>0</v>
      </c>
      <c r="F16" s="38">
        <f>SUM('Fűtés -központi'!G:G)</f>
        <v>8574.1200000000008</v>
      </c>
      <c r="H16" s="34"/>
    </row>
    <row r="17" spans="2:10" s="90" customFormat="1">
      <c r="B17" s="39" t="s">
        <v>121</v>
      </c>
      <c r="E17" s="41" t="s">
        <v>1</v>
      </c>
      <c r="F17" s="38">
        <f>SUM('Fűtés -központi'!H:H)</f>
        <v>2091</v>
      </c>
      <c r="H17" s="34"/>
    </row>
    <row r="18" spans="2:10" s="90" customFormat="1">
      <c r="F18" s="38"/>
      <c r="H18" s="34"/>
    </row>
    <row r="19" spans="2:10" s="90" customFormat="1">
      <c r="F19" s="38"/>
      <c r="H19" s="34"/>
    </row>
    <row r="20" spans="2:10">
      <c r="E20" s="40" t="s">
        <v>0</v>
      </c>
      <c r="F20" s="38">
        <f>SUM('Fűtés -hőleadó'!G:G)</f>
        <v>19930.64</v>
      </c>
    </row>
    <row r="21" spans="2:10">
      <c r="B21" s="39" t="s">
        <v>121</v>
      </c>
      <c r="E21" s="41" t="s">
        <v>1</v>
      </c>
      <c r="F21" s="38">
        <f>SUM('Fűtés -hőleadó'!H:H)</f>
        <v>9726.66</v>
      </c>
      <c r="H21" s="34"/>
    </row>
    <row r="22" spans="2:10">
      <c r="H22" s="34"/>
    </row>
    <row r="23" spans="2:10">
      <c r="F23" s="38"/>
      <c r="H23" s="34"/>
    </row>
    <row r="24" spans="2:10">
      <c r="E24" s="40"/>
      <c r="F24" s="38"/>
    </row>
    <row r="25" spans="2:10">
      <c r="B25" s="187"/>
      <c r="E25" s="41"/>
      <c r="F25" s="38"/>
    </row>
    <row r="26" spans="2:10">
      <c r="H26" s="34"/>
    </row>
    <row r="28" spans="2:10">
      <c r="B28" s="90"/>
      <c r="C28" s="90"/>
      <c r="D28" s="90"/>
      <c r="E28" s="40" t="s">
        <v>0</v>
      </c>
      <c r="F28" s="38">
        <f>SUM(Napkollektor!G:G)</f>
        <v>911.81102362204729</v>
      </c>
    </row>
    <row r="29" spans="2:10">
      <c r="B29" s="39" t="s">
        <v>102</v>
      </c>
      <c r="C29" s="90"/>
      <c r="D29" s="90"/>
      <c r="E29" s="41" t="s">
        <v>1</v>
      </c>
      <c r="F29" s="38">
        <f>SUM(Napkollektor!H:H)</f>
        <v>251</v>
      </c>
    </row>
    <row r="31" spans="2:10">
      <c r="I31" s="42" t="s">
        <v>37</v>
      </c>
      <c r="J31" s="42">
        <v>1</v>
      </c>
    </row>
    <row r="32" spans="2:10">
      <c r="E32" s="40" t="s">
        <v>0</v>
      </c>
      <c r="F32" s="38">
        <f>SUM(Szellőzés!G:G)</f>
        <v>0</v>
      </c>
      <c r="I32" s="42" t="s">
        <v>38</v>
      </c>
      <c r="J32" s="42">
        <v>1</v>
      </c>
    </row>
    <row r="33" spans="2:6">
      <c r="B33" s="39" t="s">
        <v>24</v>
      </c>
      <c r="E33" s="41" t="s">
        <v>1</v>
      </c>
      <c r="F33" s="38">
        <f>SUM(Szellőzés!H:H)</f>
        <v>0</v>
      </c>
    </row>
    <row r="34" spans="2:6">
      <c r="F34" s="38"/>
    </row>
    <row r="36" spans="2:6">
      <c r="E36" s="40" t="s">
        <v>0</v>
      </c>
      <c r="F36" s="38">
        <f>F12+F20+F24+F28+F32+F16</f>
        <v>34286.771023622052</v>
      </c>
    </row>
    <row r="37" spans="2:6">
      <c r="B37" s="43" t="s">
        <v>32</v>
      </c>
      <c r="C37" s="37"/>
      <c r="E37" s="41" t="s">
        <v>1</v>
      </c>
      <c r="F37" s="38">
        <f>F13+F21+F25+F29+F33+F17</f>
        <v>14294.66</v>
      </c>
    </row>
    <row r="38" spans="2:6">
      <c r="F38" s="44"/>
    </row>
    <row r="39" spans="2:6">
      <c r="F39" s="44">
        <f>SUM(F36:F37)</f>
        <v>48581.431023622048</v>
      </c>
    </row>
  </sheetData>
  <sheetProtection selectLockedCells="1" selectUnlockedCells="1"/>
  <phoneticPr fontId="5" type="noConversion"/>
  <printOptions horizontalCentered="1"/>
  <pageMargins left="0.7" right="0.7" top="0.75" bottom="0.91666666666666663" header="0.3" footer="0.3"/>
  <pageSetup paperSize="9" orientation="portrait" useFirstPageNumber="1" r:id="rId1"/>
  <headerFooter alignWithMargins="0">
    <oddHeader xml:space="preserve">&amp;L&amp;8Költségvetési kiírás:
&amp;"Arial,Félkövér"&amp;A&amp;C&amp;"Arial,Félkövér"Keresztury Dezső Általános Iskola  
</oddHeader>
    <oddFooter>&amp;L&amp;"Arial Narrow,Normál"&amp;9MŰÉP Építőmérnöki Kft.
1095 Budapest, Tinódi u.6.
Tel:(1) 218-1227&amp;COldal &amp;P/&amp;N&amp;R&amp;A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Munka2">
    <tabColor rgb="FF00B0F0"/>
  </sheetPr>
  <dimension ref="A1:M54"/>
  <sheetViews>
    <sheetView topLeftCell="A35" zoomScaleNormal="100" zoomScaleSheetLayoutView="100" workbookViewId="0">
      <selection activeCell="B15" sqref="B15"/>
    </sheetView>
  </sheetViews>
  <sheetFormatPr defaultRowHeight="13.8"/>
  <cols>
    <col min="1" max="1" width="5.21875" style="8" customWidth="1"/>
    <col min="2" max="2" width="38.88671875" style="19" customWidth="1"/>
    <col min="3" max="3" width="6.6640625" style="20" customWidth="1"/>
    <col min="4" max="4" width="8.6640625" style="8" customWidth="1"/>
    <col min="5" max="5" width="5.5546875" style="8" customWidth="1"/>
    <col min="6" max="8" width="6.6640625" style="8" customWidth="1"/>
    <col min="9" max="9" width="8.6640625" style="8" customWidth="1"/>
    <col min="10" max="16384" width="8.88671875" style="8"/>
  </cols>
  <sheetData>
    <row r="1" spans="1:13">
      <c r="A1" s="5" t="s">
        <v>2</v>
      </c>
      <c r="B1" s="6" t="s">
        <v>3</v>
      </c>
      <c r="C1" s="7"/>
      <c r="D1" s="7" t="s">
        <v>4</v>
      </c>
      <c r="E1" s="7" t="s">
        <v>5</v>
      </c>
      <c r="F1" s="7" t="s">
        <v>6</v>
      </c>
      <c r="G1" s="7" t="s">
        <v>7</v>
      </c>
      <c r="H1" s="7" t="s">
        <v>8</v>
      </c>
      <c r="I1" s="7" t="s">
        <v>9</v>
      </c>
    </row>
    <row r="2" spans="1:13">
      <c r="A2" s="9"/>
      <c r="B2" s="10"/>
      <c r="C2" s="11"/>
      <c r="D2" s="12"/>
      <c r="E2" s="1"/>
      <c r="F2" s="1"/>
      <c r="G2" s="1"/>
      <c r="H2" s="1"/>
    </row>
    <row r="3" spans="1:13">
      <c r="A3" s="9"/>
      <c r="B3" s="13" t="s">
        <v>10</v>
      </c>
      <c r="C3" s="11"/>
      <c r="D3" s="12"/>
      <c r="E3" s="1"/>
      <c r="F3" s="1"/>
      <c r="G3" s="1"/>
      <c r="H3" s="1"/>
    </row>
    <row r="4" spans="1:13">
      <c r="A4" s="14"/>
      <c r="B4" s="13"/>
      <c r="C4" s="11"/>
      <c r="D4" s="12"/>
      <c r="E4" s="1"/>
      <c r="F4" s="1"/>
      <c r="G4" s="1"/>
      <c r="H4" s="1"/>
    </row>
    <row r="5" spans="1:13" ht="55.2">
      <c r="A5" s="14" t="str">
        <f>IF(NOT(ISBLANK(D5)),MAX($A$1:A4)+1," ")</f>
        <v xml:space="preserve"> </v>
      </c>
      <c r="B5" s="140" t="s">
        <v>123</v>
      </c>
      <c r="C5" s="16"/>
      <c r="D5" s="17"/>
      <c r="E5" s="3"/>
      <c r="F5" s="3"/>
      <c r="G5" s="3"/>
      <c r="H5" s="3"/>
      <c r="I5" s="3"/>
      <c r="L5" s="2"/>
      <c r="M5" s="2"/>
    </row>
    <row r="6" spans="1:13">
      <c r="A6" s="14">
        <v>100</v>
      </c>
      <c r="B6" s="15"/>
      <c r="C6" s="16" t="s">
        <v>46</v>
      </c>
      <c r="D6" s="17">
        <v>2</v>
      </c>
      <c r="E6" s="3">
        <v>2</v>
      </c>
      <c r="F6" s="3">
        <v>2</v>
      </c>
      <c r="G6" s="3">
        <f t="shared" ref="G6:G26" si="0">D6*E6</f>
        <v>4</v>
      </c>
      <c r="H6" s="3">
        <f t="shared" ref="H6:H26" si="1">D6*F6</f>
        <v>4</v>
      </c>
      <c r="I6" s="3">
        <f t="shared" ref="I6:I26" si="2">H6+G6</f>
        <v>8</v>
      </c>
      <c r="L6" s="3"/>
      <c r="M6" s="3"/>
    </row>
    <row r="7" spans="1:13">
      <c r="A7" s="14">
        <f>IF(NOT(ISBLANK(D7)),MAX($A$1:A6)+1," ")</f>
        <v>101</v>
      </c>
      <c r="B7" s="15"/>
      <c r="C7" s="16" t="s">
        <v>45</v>
      </c>
      <c r="D7" s="17">
        <v>3</v>
      </c>
      <c r="E7" s="3">
        <v>2</v>
      </c>
      <c r="F7" s="3">
        <v>2</v>
      </c>
      <c r="G7" s="3">
        <f t="shared" si="0"/>
        <v>6</v>
      </c>
      <c r="H7" s="3">
        <f t="shared" si="1"/>
        <v>6</v>
      </c>
      <c r="I7" s="3">
        <f t="shared" si="2"/>
        <v>12</v>
      </c>
      <c r="L7" s="3"/>
      <c r="M7" s="3"/>
    </row>
    <row r="8" spans="1:13">
      <c r="A8" s="175">
        <f>IF(NOT(ISBLANK(D8)),MAX($A$1:A7)+1," ")</f>
        <v>102</v>
      </c>
      <c r="B8" s="15"/>
      <c r="C8" s="16" t="s">
        <v>44</v>
      </c>
      <c r="D8" s="17">
        <v>4</v>
      </c>
      <c r="E8" s="3">
        <v>2</v>
      </c>
      <c r="F8" s="3">
        <v>2</v>
      </c>
      <c r="G8" s="3">
        <f t="shared" si="0"/>
        <v>8</v>
      </c>
      <c r="H8" s="3">
        <f t="shared" si="1"/>
        <v>8</v>
      </c>
      <c r="I8" s="3">
        <f t="shared" si="2"/>
        <v>16</v>
      </c>
      <c r="L8" s="3"/>
      <c r="M8" s="3"/>
    </row>
    <row r="9" spans="1:13" ht="55.2">
      <c r="A9" s="175">
        <f>IF(NOT(ISBLANK(D9)),MAX($A$1:A8)+1," ")</f>
        <v>103</v>
      </c>
      <c r="B9" s="93" t="s">
        <v>89</v>
      </c>
      <c r="C9" s="18" t="s">
        <v>34</v>
      </c>
      <c r="D9" s="17">
        <v>520</v>
      </c>
      <c r="E9" s="3">
        <v>1.5</v>
      </c>
      <c r="F9" s="3">
        <v>2</v>
      </c>
      <c r="G9" s="3">
        <f t="shared" si="0"/>
        <v>780</v>
      </c>
      <c r="H9" s="3">
        <f t="shared" si="1"/>
        <v>1040</v>
      </c>
      <c r="I9" s="3">
        <f t="shared" si="2"/>
        <v>1820</v>
      </c>
      <c r="L9" s="3"/>
      <c r="M9" s="3"/>
    </row>
    <row r="10" spans="1:13" s="137" customFormat="1">
      <c r="A10" s="175" t="str">
        <f>IF(NOT(ISBLANK(D10)),MAX($A$1:A9)+1," ")</f>
        <v xml:space="preserve"> </v>
      </c>
      <c r="B10" s="140"/>
      <c r="C10" s="143"/>
      <c r="D10" s="142"/>
      <c r="E10" s="136"/>
      <c r="F10" s="136"/>
      <c r="G10" s="136"/>
      <c r="H10" s="136"/>
      <c r="I10" s="136"/>
      <c r="L10" s="136"/>
      <c r="M10" s="136"/>
    </row>
    <row r="11" spans="1:13" s="137" customFormat="1">
      <c r="A11" s="175" t="str">
        <f>IF(NOT(ISBLANK(D11)),MAX($A$1:A10)+1," ")</f>
        <v xml:space="preserve"> </v>
      </c>
      <c r="B11" s="139" t="s">
        <v>35</v>
      </c>
      <c r="C11" s="138"/>
      <c r="D11" s="151"/>
      <c r="E11" s="136"/>
      <c r="F11" s="136"/>
      <c r="G11" s="136"/>
      <c r="H11" s="136"/>
      <c r="I11" s="136"/>
      <c r="L11" s="136"/>
      <c r="M11" s="136"/>
    </row>
    <row r="12" spans="1:13" s="137" customFormat="1">
      <c r="A12" s="175" t="str">
        <f>IF(NOT(ISBLANK(D12)),MAX($A$1:A11)+1," ")</f>
        <v xml:space="preserve"> </v>
      </c>
      <c r="B12" s="139"/>
      <c r="C12" s="138"/>
      <c r="D12" s="151"/>
      <c r="E12" s="136"/>
      <c r="F12" s="136"/>
      <c r="G12" s="136"/>
      <c r="H12" s="136"/>
      <c r="I12" s="136"/>
      <c r="L12" s="136"/>
      <c r="M12" s="136"/>
    </row>
    <row r="13" spans="1:13" s="137" customFormat="1" ht="41.4">
      <c r="A13" s="175" t="str">
        <f>IF(NOT(ISBLANK(D13)),MAX($A$1:A12)+1," ")</f>
        <v xml:space="preserve"> </v>
      </c>
      <c r="B13" s="140" t="s">
        <v>36</v>
      </c>
      <c r="C13" s="146"/>
      <c r="D13" s="142"/>
      <c r="E13" s="136"/>
      <c r="F13" s="136"/>
      <c r="G13" s="136"/>
      <c r="H13" s="136"/>
      <c r="I13" s="136"/>
      <c r="L13" s="136"/>
      <c r="M13" s="136"/>
    </row>
    <row r="14" spans="1:13" s="137" customFormat="1">
      <c r="A14" s="175">
        <f>IF(NOT(ISBLANK(D14)),MAX($A$1:A13)+1," ")</f>
        <v>104</v>
      </c>
      <c r="B14" s="140" t="s">
        <v>54</v>
      </c>
      <c r="C14" s="148"/>
      <c r="D14" s="142">
        <f>D9</f>
        <v>520</v>
      </c>
      <c r="E14" s="136">
        <v>3</v>
      </c>
      <c r="F14" s="136">
        <v>1</v>
      </c>
      <c r="G14" s="136">
        <f>D14*E14</f>
        <v>1560</v>
      </c>
      <c r="H14" s="136">
        <f>D14*F14</f>
        <v>520</v>
      </c>
      <c r="I14" s="136">
        <f>H14+G14</f>
        <v>2080</v>
      </c>
      <c r="L14" s="136"/>
      <c r="M14" s="136"/>
    </row>
    <row r="15" spans="1:13" s="137" customFormat="1">
      <c r="A15" s="175" t="str">
        <f>IF(NOT(ISBLANK(D15)),MAX($A$1:A14)+1," ")</f>
        <v xml:space="preserve"> </v>
      </c>
      <c r="B15" s="140"/>
      <c r="C15" s="143"/>
      <c r="D15" s="142"/>
      <c r="E15" s="136"/>
      <c r="F15" s="136"/>
      <c r="G15" s="136"/>
      <c r="H15" s="136"/>
      <c r="I15" s="136"/>
      <c r="L15" s="136"/>
      <c r="M15" s="136"/>
    </row>
    <row r="16" spans="1:13" s="137" customFormat="1">
      <c r="A16" s="175" t="str">
        <f>IF(NOT(ISBLANK(D16)),MAX($A$1:A15)+1," ")</f>
        <v xml:space="preserve"> </v>
      </c>
      <c r="B16" s="154" t="s">
        <v>73</v>
      </c>
      <c r="C16" s="155"/>
      <c r="D16" s="156"/>
      <c r="E16" s="153"/>
      <c r="F16" s="153"/>
      <c r="G16" s="153"/>
      <c r="H16" s="153"/>
      <c r="I16" s="153"/>
      <c r="L16" s="136"/>
      <c r="M16" s="136"/>
    </row>
    <row r="17" spans="1:13" s="137" customFormat="1">
      <c r="A17" s="175" t="str">
        <f>IF(NOT(ISBLANK(D17)),MAX($A$1:A16)+1," ")</f>
        <v xml:space="preserve"> </v>
      </c>
      <c r="B17" s="154"/>
      <c r="C17" s="155"/>
      <c r="D17" s="156"/>
      <c r="E17" s="153"/>
      <c r="F17" s="153"/>
      <c r="G17" s="153"/>
      <c r="H17" s="153"/>
      <c r="I17" s="153"/>
      <c r="L17" s="136"/>
      <c r="M17" s="136"/>
    </row>
    <row r="18" spans="1:13" s="137" customFormat="1" ht="41.4">
      <c r="A18" s="175">
        <f>IF(NOT(ISBLANK(D18)),MAX($A$1:A17)+1," ")</f>
        <v>105</v>
      </c>
      <c r="B18" s="140" t="s">
        <v>74</v>
      </c>
      <c r="C18" s="157"/>
      <c r="D18" s="162">
        <v>410</v>
      </c>
      <c r="E18" s="136">
        <v>1</v>
      </c>
      <c r="F18" s="136">
        <v>1</v>
      </c>
      <c r="G18" s="136">
        <f>E18*D18</f>
        <v>410</v>
      </c>
      <c r="H18" s="136">
        <f>F18*D18</f>
        <v>410</v>
      </c>
      <c r="I18" s="136">
        <f>H18+G18</f>
        <v>820</v>
      </c>
      <c r="L18" s="136"/>
      <c r="M18" s="136"/>
    </row>
    <row r="19" spans="1:13" s="137" customFormat="1" ht="55.2">
      <c r="A19" s="175">
        <f>IF(NOT(ISBLANK(D19)),MAX($A$1:A18)+1," ")</f>
        <v>106</v>
      </c>
      <c r="B19" s="161" t="s">
        <v>75</v>
      </c>
      <c r="C19" s="160"/>
      <c r="D19" s="162">
        <v>1</v>
      </c>
      <c r="E19" s="136">
        <v>60</v>
      </c>
      <c r="F19" s="136">
        <v>10</v>
      </c>
      <c r="G19" s="136">
        <f>E19*D19</f>
        <v>60</v>
      </c>
      <c r="H19" s="136">
        <f>F19*D19</f>
        <v>10</v>
      </c>
      <c r="I19" s="136">
        <f>H19+G19</f>
        <v>70</v>
      </c>
      <c r="L19" s="136"/>
      <c r="M19" s="136"/>
    </row>
    <row r="20" spans="1:13">
      <c r="A20" s="175" t="str">
        <f>IF(NOT(ISBLANK(D20)),MAX($A$1:A19)+1," ")</f>
        <v xml:space="preserve"> </v>
      </c>
      <c r="E20" s="3"/>
      <c r="F20" s="3"/>
      <c r="G20" s="3"/>
      <c r="H20" s="3"/>
      <c r="I20" s="3"/>
      <c r="L20" s="3"/>
      <c r="M20" s="3"/>
    </row>
    <row r="21" spans="1:13" s="90" customFormat="1">
      <c r="A21" s="175" t="str">
        <f>IF(NOT(ISBLANK(D21)),MAX($A$1:A20)+1," ")</f>
        <v xml:space="preserve"> </v>
      </c>
      <c r="B21" s="13" t="s">
        <v>13</v>
      </c>
      <c r="C21" s="11"/>
      <c r="D21" s="12"/>
      <c r="E21" s="3"/>
      <c r="F21" s="3"/>
      <c r="G21" s="3"/>
      <c r="H21" s="3"/>
      <c r="I21" s="3"/>
      <c r="L21" s="89"/>
      <c r="M21" s="89"/>
    </row>
    <row r="22" spans="1:13">
      <c r="A22" s="175" t="str">
        <f>IF(NOT(ISBLANK(D22)),MAX($A$1:A21)+1," ")</f>
        <v xml:space="preserve"> </v>
      </c>
      <c r="E22" s="3"/>
      <c r="F22" s="3"/>
      <c r="G22" s="3"/>
      <c r="H22" s="3"/>
      <c r="I22" s="3"/>
      <c r="L22" s="4"/>
      <c r="M22" s="4"/>
    </row>
    <row r="23" spans="1:13" s="90" customFormat="1" ht="27.6">
      <c r="A23" s="175">
        <f>IF(NOT(ISBLANK(D23)),MAX($A$1:A22)+1," ")</f>
        <v>107</v>
      </c>
      <c r="B23" s="21" t="s">
        <v>39</v>
      </c>
      <c r="C23" s="22" t="s">
        <v>40</v>
      </c>
      <c r="D23" s="23">
        <v>4</v>
      </c>
      <c r="E23" s="3">
        <v>4.5</v>
      </c>
      <c r="F23" s="3">
        <v>2</v>
      </c>
      <c r="G23" s="3">
        <f t="shared" si="0"/>
        <v>18</v>
      </c>
      <c r="H23" s="3">
        <f t="shared" si="1"/>
        <v>8</v>
      </c>
      <c r="I23" s="3">
        <f t="shared" si="2"/>
        <v>26</v>
      </c>
      <c r="L23" s="4"/>
      <c r="M23" s="4"/>
    </row>
    <row r="24" spans="1:13">
      <c r="A24" s="175">
        <f>IF(NOT(ISBLANK(D24)),MAX($A$1:A23)+1," ")</f>
        <v>108</v>
      </c>
      <c r="B24" s="21"/>
      <c r="C24" s="22" t="s">
        <v>14</v>
      </c>
      <c r="D24" s="23">
        <v>1</v>
      </c>
      <c r="E24" s="3">
        <v>4</v>
      </c>
      <c r="F24" s="3">
        <v>2</v>
      </c>
      <c r="G24" s="3">
        <f t="shared" ref="G24" si="3">D24*E24</f>
        <v>4</v>
      </c>
      <c r="H24" s="3">
        <f t="shared" ref="H24" si="4">D24*F24</f>
        <v>2</v>
      </c>
      <c r="I24" s="3">
        <f t="shared" ref="I24" si="5">H24+G24</f>
        <v>6</v>
      </c>
      <c r="L24" s="4"/>
      <c r="M24" s="4"/>
    </row>
    <row r="25" spans="1:13" ht="27.6">
      <c r="A25" s="175">
        <f>IF(NOT(ISBLANK(D25)),MAX($A$1:A24)+1," ")</f>
        <v>109</v>
      </c>
      <c r="B25" s="103" t="s">
        <v>90</v>
      </c>
      <c r="C25" s="22" t="s">
        <v>40</v>
      </c>
      <c r="D25" s="102">
        <v>1</v>
      </c>
      <c r="E25" s="89">
        <v>30</v>
      </c>
      <c r="F25" s="89">
        <v>2</v>
      </c>
      <c r="G25" s="89">
        <f t="shared" ref="G25" si="6">D25*E25</f>
        <v>30</v>
      </c>
      <c r="H25" s="89">
        <f t="shared" ref="H25" si="7">D25*F25</f>
        <v>2</v>
      </c>
      <c r="I25" s="89">
        <f t="shared" ref="I25" si="8">H25+G25</f>
        <v>32</v>
      </c>
      <c r="L25" s="4"/>
      <c r="M25" s="4"/>
    </row>
    <row r="26" spans="1:13">
      <c r="A26" s="175">
        <f>IF(NOT(ISBLANK(D26)),MAX($A$1:A25)+1," ")</f>
        <v>110</v>
      </c>
      <c r="B26" s="26" t="s">
        <v>47</v>
      </c>
      <c r="C26" s="22" t="s">
        <v>14</v>
      </c>
      <c r="D26" s="23">
        <v>1</v>
      </c>
      <c r="E26" s="3">
        <v>8</v>
      </c>
      <c r="F26" s="3">
        <v>2</v>
      </c>
      <c r="G26" s="3">
        <f t="shared" si="0"/>
        <v>8</v>
      </c>
      <c r="H26" s="3">
        <f t="shared" si="1"/>
        <v>2</v>
      </c>
      <c r="I26" s="3">
        <f t="shared" si="2"/>
        <v>10</v>
      </c>
      <c r="L26" s="4"/>
      <c r="M26" s="4"/>
    </row>
    <row r="27" spans="1:13" ht="27.6">
      <c r="A27" s="175">
        <f>IF(NOT(ISBLANK(D27)),MAX($A$1:A26)+1," ")</f>
        <v>111</v>
      </c>
      <c r="B27" s="150" t="s">
        <v>122</v>
      </c>
      <c r="C27" s="218" t="s">
        <v>142</v>
      </c>
      <c r="D27" s="162">
        <v>1</v>
      </c>
      <c r="E27" s="136">
        <v>35</v>
      </c>
      <c r="F27" s="136">
        <v>2</v>
      </c>
      <c r="G27" s="89">
        <f t="shared" ref="G27" si="9">D27*E27</f>
        <v>35</v>
      </c>
      <c r="H27" s="89">
        <f t="shared" ref="H27" si="10">D27*F27</f>
        <v>2</v>
      </c>
      <c r="I27" s="89">
        <f t="shared" ref="I27" si="11">H27+G27</f>
        <v>37</v>
      </c>
      <c r="L27" s="4"/>
      <c r="M27" s="4"/>
    </row>
    <row r="28" spans="1:13">
      <c r="A28" s="175">
        <f>IF(NOT(ISBLANK(D28)),MAX($A$1:A27)+1," ")</f>
        <v>112</v>
      </c>
      <c r="B28" s="27" t="s">
        <v>53</v>
      </c>
      <c r="D28" s="23">
        <v>2</v>
      </c>
      <c r="E28" s="3">
        <v>25</v>
      </c>
      <c r="F28" s="3">
        <v>2</v>
      </c>
      <c r="G28" s="3">
        <f>D28*E28</f>
        <v>50</v>
      </c>
      <c r="H28" s="3">
        <f>D28*F28</f>
        <v>4</v>
      </c>
      <c r="I28" s="3">
        <f>H28+G28</f>
        <v>54</v>
      </c>
    </row>
    <row r="29" spans="1:13">
      <c r="A29" s="175">
        <f>IF(NOT(ISBLANK(D29)),MAX($A$1:A28)+1," ")</f>
        <v>113</v>
      </c>
      <c r="B29" s="149" t="s">
        <v>124</v>
      </c>
      <c r="D29" s="23">
        <v>1</v>
      </c>
      <c r="E29" s="3">
        <v>30</v>
      </c>
      <c r="F29" s="3">
        <v>2</v>
      </c>
      <c r="G29" s="3">
        <f>D29*E29</f>
        <v>30</v>
      </c>
      <c r="H29" s="3">
        <f>D29*F29</f>
        <v>2</v>
      </c>
      <c r="I29" s="3">
        <f>H29+G29</f>
        <v>32</v>
      </c>
    </row>
    <row r="30" spans="1:13">
      <c r="A30" s="175" t="str">
        <f>IF(NOT(ISBLANK(D30)),MAX($A$1:A29)+1," ")</f>
        <v xml:space="preserve"> </v>
      </c>
      <c r="B30" s="8"/>
      <c r="C30" s="8"/>
    </row>
    <row r="31" spans="1:13" ht="41.4">
      <c r="A31" s="175">
        <f>IF(NOT(ISBLANK(D31)),MAX($A$1:A30)+1," ")</f>
        <v>114</v>
      </c>
      <c r="B31" s="161" t="s">
        <v>48</v>
      </c>
      <c r="C31" s="218" t="s">
        <v>40</v>
      </c>
      <c r="D31" s="147">
        <v>1</v>
      </c>
      <c r="E31" s="136">
        <v>10</v>
      </c>
      <c r="F31" s="136">
        <v>1</v>
      </c>
      <c r="G31" s="136">
        <f>D31*E31</f>
        <v>10</v>
      </c>
      <c r="H31" s="136">
        <f>D31*F31</f>
        <v>1</v>
      </c>
      <c r="I31" s="136">
        <f>H31+G31</f>
        <v>11</v>
      </c>
    </row>
    <row r="32" spans="1:13" ht="27.6">
      <c r="A32" s="175">
        <f>IF(NOT(ISBLANK(D32)),MAX($A$1:A31)+1," ")</f>
        <v>115</v>
      </c>
      <c r="B32" s="161" t="s">
        <v>67</v>
      </c>
      <c r="C32" s="145" t="s">
        <v>40</v>
      </c>
      <c r="D32" s="147">
        <v>1</v>
      </c>
      <c r="E32" s="136">
        <v>10</v>
      </c>
      <c r="F32" s="136">
        <v>1</v>
      </c>
      <c r="G32" s="136">
        <v>18</v>
      </c>
      <c r="H32" s="136">
        <v>3</v>
      </c>
      <c r="I32" s="136">
        <v>21</v>
      </c>
    </row>
    <row r="33" spans="1:9" ht="41.4">
      <c r="A33" s="175">
        <f>IF(NOT(ISBLANK(D33)),MAX($A$1:A32)+1," ")</f>
        <v>116</v>
      </c>
      <c r="B33" s="152" t="s">
        <v>20</v>
      </c>
      <c r="C33" s="145" t="s">
        <v>14</v>
      </c>
      <c r="D33" s="147">
        <v>10</v>
      </c>
      <c r="E33" s="136">
        <v>3</v>
      </c>
      <c r="F33" s="136">
        <v>1</v>
      </c>
      <c r="G33" s="136">
        <f>D33*E33</f>
        <v>30</v>
      </c>
      <c r="H33" s="136">
        <f>D33*F33</f>
        <v>10</v>
      </c>
      <c r="I33" s="136">
        <f>H33+G33</f>
        <v>40</v>
      </c>
    </row>
    <row r="34" spans="1:9" ht="41.4">
      <c r="A34" s="175">
        <f>IF(NOT(ISBLANK(D34)),MAX($A$1:A33)+1," ")</f>
        <v>117</v>
      </c>
      <c r="B34" s="152" t="s">
        <v>50</v>
      </c>
      <c r="C34" s="141"/>
      <c r="D34" s="147">
        <v>1</v>
      </c>
      <c r="E34" s="136">
        <v>6</v>
      </c>
      <c r="F34" s="136">
        <v>1</v>
      </c>
      <c r="G34" s="136">
        <f t="shared" ref="G34:G37" si="12">D34*E34</f>
        <v>6</v>
      </c>
      <c r="H34" s="136">
        <f t="shared" ref="H34:H37" si="13">D34*F34</f>
        <v>1</v>
      </c>
      <c r="I34" s="136">
        <f t="shared" ref="I34:I37" si="14">H34+G34</f>
        <v>7</v>
      </c>
    </row>
    <row r="35" spans="1:9" ht="27.6">
      <c r="A35" s="175">
        <f>IF(NOT(ISBLANK(D35)),MAX($A$1:A34)+1," ")</f>
        <v>118</v>
      </c>
      <c r="B35" s="152" t="s">
        <v>51</v>
      </c>
      <c r="C35" s="141"/>
      <c r="D35" s="147">
        <v>1</v>
      </c>
      <c r="E35" s="136">
        <v>6</v>
      </c>
      <c r="F35" s="136">
        <v>1</v>
      </c>
      <c r="G35" s="136">
        <f t="shared" si="12"/>
        <v>6</v>
      </c>
      <c r="H35" s="136">
        <f t="shared" si="13"/>
        <v>1</v>
      </c>
      <c r="I35" s="136">
        <f t="shared" si="14"/>
        <v>7</v>
      </c>
    </row>
    <row r="36" spans="1:9">
      <c r="A36" s="175">
        <f>IF(NOT(ISBLANK(D36)),MAX($A$1:A35)+1," ")</f>
        <v>119</v>
      </c>
      <c r="B36" s="150" t="s">
        <v>27</v>
      </c>
      <c r="C36" s="141" t="s">
        <v>28</v>
      </c>
      <c r="D36" s="147">
        <v>2</v>
      </c>
      <c r="E36" s="136">
        <v>3</v>
      </c>
      <c r="F36" s="136">
        <v>1</v>
      </c>
      <c r="G36" s="136">
        <f t="shared" si="12"/>
        <v>6</v>
      </c>
      <c r="H36" s="136">
        <f t="shared" si="13"/>
        <v>2</v>
      </c>
      <c r="I36" s="136">
        <f t="shared" si="14"/>
        <v>8</v>
      </c>
    </row>
    <row r="37" spans="1:9">
      <c r="A37" s="175">
        <f>IF(NOT(ISBLANK(D37)),MAX($A$1:A36)+1," ")</f>
        <v>120</v>
      </c>
      <c r="B37" s="186" t="s">
        <v>66</v>
      </c>
      <c r="C37" s="220" t="s">
        <v>40</v>
      </c>
      <c r="D37" s="182">
        <v>1</v>
      </c>
      <c r="E37" s="163">
        <v>30</v>
      </c>
      <c r="F37" s="163">
        <v>1</v>
      </c>
      <c r="G37" s="163">
        <f t="shared" si="12"/>
        <v>30</v>
      </c>
      <c r="H37" s="163">
        <f t="shared" si="13"/>
        <v>1</v>
      </c>
      <c r="I37" s="163">
        <f t="shared" si="14"/>
        <v>31</v>
      </c>
    </row>
    <row r="38" spans="1:9" s="171" customFormat="1">
      <c r="A38" s="175"/>
      <c r="B38" s="186"/>
      <c r="C38" s="189"/>
      <c r="D38" s="182"/>
      <c r="E38" s="163"/>
      <c r="F38" s="163"/>
      <c r="G38" s="163"/>
      <c r="H38" s="163"/>
      <c r="I38" s="163"/>
    </row>
    <row r="39" spans="1:9">
      <c r="A39" s="175" t="str">
        <f>IF(NOT(ISBLANK(D39)),MAX($A$1:A37)+1," ")</f>
        <v xml:space="preserve"> </v>
      </c>
      <c r="B39" s="139" t="s">
        <v>12</v>
      </c>
      <c r="C39" s="145"/>
      <c r="D39" s="147"/>
      <c r="E39" s="136"/>
      <c r="F39" s="136"/>
      <c r="G39" s="136"/>
      <c r="H39" s="136"/>
      <c r="I39" s="136"/>
    </row>
    <row r="40" spans="1:9">
      <c r="A40" s="175" t="str">
        <f>IF(NOT(ISBLANK(D40)),MAX($A$1:A39)+1," ")</f>
        <v xml:space="preserve"> </v>
      </c>
      <c r="B40" s="144"/>
      <c r="C40" s="145"/>
      <c r="D40" s="147"/>
      <c r="E40" s="136"/>
      <c r="F40" s="136"/>
      <c r="G40" s="136"/>
      <c r="H40" s="136"/>
      <c r="I40" s="136"/>
    </row>
    <row r="41" spans="1:9" ht="55.2">
      <c r="A41" s="175" t="str">
        <f>IF(NOT(ISBLANK(D41)),MAX($A$1:A40)+1," ")</f>
        <v xml:space="preserve"> </v>
      </c>
      <c r="B41" s="159" t="s">
        <v>94</v>
      </c>
      <c r="C41" s="145"/>
      <c r="D41" s="147"/>
      <c r="E41" s="136"/>
      <c r="F41" s="136"/>
      <c r="G41" s="136"/>
      <c r="H41" s="136"/>
      <c r="I41" s="136"/>
    </row>
    <row r="42" spans="1:9">
      <c r="A42" s="175">
        <f>IF(NOT(ISBLANK(D42)),MAX($A$1:A41)+1," ")</f>
        <v>121</v>
      </c>
      <c r="B42" s="219" t="s">
        <v>143</v>
      </c>
      <c r="C42" s="145"/>
      <c r="D42" s="147">
        <v>1</v>
      </c>
      <c r="E42" s="136">
        <v>360</v>
      </c>
      <c r="F42" s="136">
        <v>10</v>
      </c>
      <c r="G42" s="136">
        <f>D42*E42</f>
        <v>360</v>
      </c>
      <c r="H42" s="136">
        <f>D42*F42</f>
        <v>10</v>
      </c>
      <c r="I42" s="136">
        <f>H42+G42</f>
        <v>370</v>
      </c>
    </row>
    <row r="43" spans="1:9">
      <c r="A43" s="175" t="str">
        <f>IF(NOT(ISBLANK(D43)),MAX($A$1:A42)+1," ")</f>
        <v xml:space="preserve"> </v>
      </c>
      <c r="B43" s="152"/>
      <c r="C43" s="145"/>
      <c r="D43" s="147"/>
      <c r="E43" s="136"/>
      <c r="F43" s="136"/>
      <c r="G43" s="136"/>
      <c r="H43" s="136"/>
      <c r="I43" s="136"/>
    </row>
    <row r="44" spans="1:9">
      <c r="A44" s="175" t="str">
        <f>IF(NOT(ISBLANK(D44)),MAX($A$1:A43)+1," ")</f>
        <v xml:space="preserve"> </v>
      </c>
      <c r="B44" s="139" t="s">
        <v>15</v>
      </c>
      <c r="C44" s="138"/>
      <c r="D44" s="147"/>
      <c r="E44" s="136"/>
      <c r="F44" s="136"/>
      <c r="G44" s="136"/>
      <c r="H44" s="136"/>
      <c r="I44" s="136"/>
    </row>
    <row r="45" spans="1:9" ht="82.8">
      <c r="A45" s="175">
        <f>IF(NOT(ISBLANK(D45)),MAX($A$1:A44)+1," ")</f>
        <v>122</v>
      </c>
      <c r="B45" s="158" t="s">
        <v>125</v>
      </c>
      <c r="C45" s="146" t="s">
        <v>126</v>
      </c>
      <c r="D45" s="76">
        <v>2</v>
      </c>
      <c r="E45" s="136">
        <v>636.6</v>
      </c>
      <c r="F45" s="136">
        <v>30</v>
      </c>
      <c r="G45" s="136">
        <f>D45*E45</f>
        <v>1273.2</v>
      </c>
      <c r="H45" s="136">
        <f>D45*F45</f>
        <v>60</v>
      </c>
      <c r="I45" s="136">
        <f>H45+G45</f>
        <v>1333.2</v>
      </c>
    </row>
    <row r="46" spans="1:9">
      <c r="A46" s="175" t="str">
        <f>IF(NOT(ISBLANK(D46)),MAX($A$1:A45)+1," ")</f>
        <v xml:space="preserve"> </v>
      </c>
      <c r="B46" s="159"/>
      <c r="C46" s="138"/>
      <c r="D46" s="147"/>
      <c r="E46" s="136"/>
      <c r="F46" s="136"/>
      <c r="G46" s="136"/>
      <c r="H46" s="136"/>
      <c r="I46" s="136"/>
    </row>
    <row r="47" spans="1:9">
      <c r="A47" s="175" t="str">
        <f>IF(NOT(ISBLANK(D47)),MAX($A$1:A46)+1," ")</f>
        <v xml:space="preserve"> </v>
      </c>
      <c r="B47" s="139" t="s">
        <v>11</v>
      </c>
      <c r="C47" s="138"/>
      <c r="D47" s="147"/>
      <c r="E47" s="136"/>
      <c r="F47" s="136"/>
      <c r="G47" s="136"/>
      <c r="H47" s="136"/>
      <c r="I47" s="136"/>
    </row>
    <row r="48" spans="1:9">
      <c r="A48" s="175" t="str">
        <f>IF(NOT(ISBLANK(D48)),MAX($A$1:A47)+1," ")</f>
        <v xml:space="preserve"> </v>
      </c>
      <c r="B48" s="144"/>
      <c r="C48" s="145"/>
      <c r="D48" s="145"/>
      <c r="E48" s="136"/>
      <c r="F48" s="136"/>
      <c r="G48" s="136"/>
      <c r="H48" s="136"/>
      <c r="I48" s="136"/>
    </row>
    <row r="49" spans="1:9" ht="41.4">
      <c r="A49" s="175">
        <f>IF(NOT(ISBLANK(D49)),MAX($A$1:A48)+1," ")</f>
        <v>123</v>
      </c>
      <c r="B49" s="30" t="s">
        <v>16</v>
      </c>
      <c r="C49" s="25"/>
      <c r="D49" s="23">
        <v>10</v>
      </c>
      <c r="E49" s="3">
        <v>2</v>
      </c>
      <c r="F49" s="3">
        <v>2</v>
      </c>
      <c r="G49" s="3">
        <f t="shared" ref="G49:G54" si="15">D49*E49</f>
        <v>20</v>
      </c>
      <c r="H49" s="3">
        <f t="shared" ref="H49:H54" si="16">D49*F49</f>
        <v>20</v>
      </c>
      <c r="I49" s="3">
        <f t="shared" ref="I49:I54" si="17">H49+G49</f>
        <v>40</v>
      </c>
    </row>
    <row r="50" spans="1:9" ht="27.6">
      <c r="A50" s="175">
        <f>IF(NOT(ISBLANK(D50)),MAX($A$1:A49)+1," ")</f>
        <v>124</v>
      </c>
      <c r="B50" s="30" t="s">
        <v>21</v>
      </c>
      <c r="C50" s="25"/>
      <c r="D50" s="17">
        <v>20</v>
      </c>
      <c r="E50" s="3">
        <v>2</v>
      </c>
      <c r="F50" s="3">
        <v>2</v>
      </c>
      <c r="G50" s="3">
        <f t="shared" si="15"/>
        <v>40</v>
      </c>
      <c r="H50" s="3">
        <f t="shared" si="16"/>
        <v>40</v>
      </c>
      <c r="I50" s="3">
        <f t="shared" si="17"/>
        <v>80</v>
      </c>
    </row>
    <row r="51" spans="1:9" ht="41.4">
      <c r="A51" s="175">
        <f>IF(NOT(ISBLANK(D51)),MAX($A$1:A50)+1," ")</f>
        <v>125</v>
      </c>
      <c r="B51" s="30" t="s">
        <v>17</v>
      </c>
      <c r="D51" s="23">
        <v>10</v>
      </c>
      <c r="E51" s="3">
        <v>0.8</v>
      </c>
      <c r="F51" s="3">
        <v>0.5</v>
      </c>
      <c r="G51" s="3">
        <f t="shared" si="15"/>
        <v>8</v>
      </c>
      <c r="H51" s="3">
        <f t="shared" si="16"/>
        <v>5</v>
      </c>
      <c r="I51" s="3">
        <f t="shared" si="17"/>
        <v>13</v>
      </c>
    </row>
    <row r="52" spans="1:9" ht="41.4">
      <c r="A52" s="175">
        <f>IF(NOT(ISBLANK(D52)),MAX($A$1:A51)+1," ")</f>
        <v>126</v>
      </c>
      <c r="B52" s="30" t="s">
        <v>42</v>
      </c>
      <c r="D52" s="23">
        <v>1</v>
      </c>
      <c r="E52" s="3"/>
      <c r="F52" s="3"/>
      <c r="G52" s="3">
        <f t="shared" si="15"/>
        <v>0</v>
      </c>
      <c r="H52" s="3">
        <f t="shared" si="16"/>
        <v>0</v>
      </c>
      <c r="I52" s="3">
        <f t="shared" si="17"/>
        <v>0</v>
      </c>
    </row>
    <row r="53" spans="1:9" ht="41.4">
      <c r="A53" s="175">
        <f>IF(NOT(ISBLANK(D53)),MAX($A$1:A52)+1," ")</f>
        <v>127</v>
      </c>
      <c r="B53" s="30" t="s">
        <v>19</v>
      </c>
      <c r="D53" s="23">
        <v>1</v>
      </c>
      <c r="E53" s="3">
        <v>60</v>
      </c>
      <c r="F53" s="3">
        <v>2</v>
      </c>
      <c r="G53" s="3">
        <f t="shared" si="15"/>
        <v>60</v>
      </c>
      <c r="H53" s="3">
        <f t="shared" si="16"/>
        <v>2</v>
      </c>
      <c r="I53" s="3">
        <f t="shared" si="17"/>
        <v>62</v>
      </c>
    </row>
    <row r="54" spans="1:9" ht="55.2">
      <c r="A54" s="175">
        <f>IF(NOT(ISBLANK(D54)),MAX($A$1:A53)+1," ")</f>
        <v>128</v>
      </c>
      <c r="B54" s="30" t="s">
        <v>43</v>
      </c>
      <c r="D54" s="23">
        <v>1</v>
      </c>
      <c r="E54" s="3"/>
      <c r="F54" s="3">
        <v>50</v>
      </c>
      <c r="G54" s="3">
        <f t="shared" si="15"/>
        <v>0</v>
      </c>
      <c r="H54" s="3">
        <f t="shared" si="16"/>
        <v>50</v>
      </c>
      <c r="I54" s="3">
        <f t="shared" si="17"/>
        <v>50</v>
      </c>
    </row>
  </sheetData>
  <pageMargins left="0.7" right="0.7" top="0.75" bottom="0.75" header="0.3" footer="0.3"/>
  <pageSetup paperSize="9" scale="93" orientation="portrait" r:id="rId1"/>
  <headerFooter>
    <oddHeader xml:space="preserve">&amp;L&amp;8Költségvetési kiírás:
&amp;"Arial,Félkövér"&amp;A&amp;C&amp;"Arial,Félkövér"Keresztury Dezső Általános Iskola  </oddHeader>
    <oddFooter>&amp;L&amp;"Arial Narrow,Normál"&amp;8MŰÉP Építőmérnöki Kft.
1095 Budapest, Tinódi u.6.
Tel:(1) 218-1227&amp;COldal &amp;P/&amp;N&amp;R&amp;A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Munka6">
    <tabColor rgb="FF7030A0"/>
  </sheetPr>
  <dimension ref="A1:M87"/>
  <sheetViews>
    <sheetView zoomScaleNormal="100" zoomScaleSheetLayoutView="100" workbookViewId="0">
      <selection activeCell="E9" sqref="E9"/>
    </sheetView>
  </sheetViews>
  <sheetFormatPr defaultRowHeight="13.8"/>
  <cols>
    <col min="1" max="1" width="6.33203125" style="90" customWidth="1"/>
    <col min="2" max="2" width="38.88671875" style="19" customWidth="1"/>
    <col min="3" max="3" width="6.6640625" style="79" customWidth="1"/>
    <col min="4" max="4" width="7.5546875" style="79" customWidth="1"/>
    <col min="5" max="5" width="7.33203125" style="89" customWidth="1"/>
    <col min="6" max="6" width="6.109375" style="89" customWidth="1"/>
    <col min="7" max="9" width="6.77734375" style="90" customWidth="1"/>
    <col min="10" max="16384" width="8.88671875" style="90"/>
  </cols>
  <sheetData>
    <row r="1" spans="1:13" s="79" customFormat="1">
      <c r="A1" s="5" t="s">
        <v>2</v>
      </c>
      <c r="B1" s="7" t="s">
        <v>3</v>
      </c>
      <c r="C1" s="7"/>
      <c r="D1" s="7" t="s">
        <v>4</v>
      </c>
      <c r="E1" s="7" t="s">
        <v>5</v>
      </c>
      <c r="F1" s="7" t="s">
        <v>6</v>
      </c>
      <c r="G1" s="7" t="s">
        <v>7</v>
      </c>
      <c r="H1" s="7" t="s">
        <v>8</v>
      </c>
      <c r="I1" s="7" t="s">
        <v>9</v>
      </c>
    </row>
    <row r="2" spans="1:13">
      <c r="A2" s="9"/>
      <c r="B2" s="10"/>
      <c r="C2" s="11"/>
      <c r="D2" s="45"/>
      <c r="G2" s="1"/>
      <c r="H2" s="1"/>
    </row>
    <row r="3" spans="1:13">
      <c r="A3" s="172"/>
      <c r="B3" s="174" t="s">
        <v>10</v>
      </c>
      <c r="C3" s="173"/>
      <c r="D3" s="188"/>
      <c r="E3" s="163"/>
      <c r="F3" s="163"/>
      <c r="G3" s="163"/>
      <c r="H3" s="163"/>
      <c r="I3" s="163"/>
    </row>
    <row r="4" spans="1:13">
      <c r="A4" s="172"/>
      <c r="B4" s="174"/>
      <c r="C4" s="173"/>
      <c r="D4" s="188"/>
      <c r="E4" s="163"/>
      <c r="F4" s="163"/>
      <c r="G4" s="163"/>
      <c r="H4" s="163"/>
      <c r="I4" s="163"/>
    </row>
    <row r="5" spans="1:13" s="171" customFormat="1" ht="55.2">
      <c r="A5" s="175">
        <v>200</v>
      </c>
      <c r="B5" s="134" t="s">
        <v>103</v>
      </c>
      <c r="C5" s="135" t="s">
        <v>18</v>
      </c>
      <c r="D5" s="131">
        <v>20</v>
      </c>
      <c r="E5" s="163">
        <v>4</v>
      </c>
      <c r="F5" s="163">
        <v>6</v>
      </c>
      <c r="G5" s="170">
        <f>D5*E5</f>
        <v>80</v>
      </c>
      <c r="H5" s="170">
        <f>D5*F5</f>
        <v>120</v>
      </c>
      <c r="I5" s="163">
        <f>H5+G5</f>
        <v>200</v>
      </c>
    </row>
    <row r="6" spans="1:13" s="171" customFormat="1">
      <c r="A6" s="175">
        <f>IF(NOT(ISBLANK(D6)),MAX($A$2:A5)+1," ")</f>
        <v>201</v>
      </c>
      <c r="B6" s="132"/>
      <c r="C6" s="135" t="s">
        <v>14</v>
      </c>
      <c r="D6" s="131">
        <v>10</v>
      </c>
      <c r="E6" s="163">
        <v>4.5</v>
      </c>
      <c r="F6" s="163">
        <v>6</v>
      </c>
      <c r="G6" s="170">
        <f t="shared" ref="G6:G9" si="0">D6*E6</f>
        <v>45</v>
      </c>
      <c r="H6" s="170">
        <f t="shared" ref="H6:H9" si="1">D6*F6</f>
        <v>60</v>
      </c>
      <c r="I6" s="163">
        <f t="shared" ref="I6:I9" si="2">H6+G6</f>
        <v>105</v>
      </c>
    </row>
    <row r="7" spans="1:13" s="171" customFormat="1">
      <c r="A7" s="215">
        <f>IF(NOT(ISBLANK(D7)),MAX($A$2:A6)+1," ")</f>
        <v>202</v>
      </c>
      <c r="B7" s="132"/>
      <c r="C7" s="135" t="s">
        <v>40</v>
      </c>
      <c r="D7" s="131">
        <v>10</v>
      </c>
      <c r="E7" s="163">
        <v>5</v>
      </c>
      <c r="F7" s="163">
        <v>6</v>
      </c>
      <c r="G7" s="170">
        <f t="shared" si="0"/>
        <v>50</v>
      </c>
      <c r="H7" s="170">
        <f t="shared" si="1"/>
        <v>60</v>
      </c>
      <c r="I7" s="163">
        <f t="shared" si="2"/>
        <v>110</v>
      </c>
    </row>
    <row r="8" spans="1:13" s="171" customFormat="1">
      <c r="A8" s="215">
        <f>IF(NOT(ISBLANK(D8)),MAX($A$2:A7)+1," ")</f>
        <v>203</v>
      </c>
      <c r="B8" s="132"/>
      <c r="C8" s="135" t="s">
        <v>83</v>
      </c>
      <c r="D8" s="131">
        <v>10</v>
      </c>
      <c r="E8" s="163">
        <v>5.5</v>
      </c>
      <c r="F8" s="163">
        <v>6</v>
      </c>
      <c r="G8" s="170">
        <f t="shared" si="0"/>
        <v>55</v>
      </c>
      <c r="H8" s="170">
        <f t="shared" si="1"/>
        <v>60</v>
      </c>
      <c r="I8" s="163">
        <f t="shared" si="2"/>
        <v>115</v>
      </c>
    </row>
    <row r="9" spans="1:13" s="171" customFormat="1">
      <c r="A9" s="215">
        <f>IF(NOT(ISBLANK(D9)),MAX($A$2:A8)+1," ")</f>
        <v>204</v>
      </c>
      <c r="B9" s="132"/>
      <c r="C9" s="133" t="s">
        <v>104</v>
      </c>
      <c r="D9" s="131">
        <v>10</v>
      </c>
      <c r="E9" s="163">
        <v>6</v>
      </c>
      <c r="F9" s="163">
        <v>6</v>
      </c>
      <c r="G9" s="170">
        <f t="shared" si="0"/>
        <v>60</v>
      </c>
      <c r="H9" s="170">
        <f t="shared" si="1"/>
        <v>60</v>
      </c>
      <c r="I9" s="163">
        <f t="shared" si="2"/>
        <v>120</v>
      </c>
    </row>
    <row r="10" spans="1:13" s="214" customFormat="1">
      <c r="A10" s="215">
        <f>IF(NOT(ISBLANK(D10)),MAX($A$2:A9)+1," ")</f>
        <v>205</v>
      </c>
      <c r="B10" s="132"/>
      <c r="C10" s="181" t="s">
        <v>144</v>
      </c>
      <c r="D10" s="178">
        <v>20</v>
      </c>
      <c r="E10" s="166">
        <v>7</v>
      </c>
      <c r="F10" s="166">
        <v>6</v>
      </c>
      <c r="G10" s="213">
        <f t="shared" ref="G10:G11" si="3">D10*E10</f>
        <v>140</v>
      </c>
      <c r="H10" s="213">
        <f t="shared" ref="H10:H11" si="4">D10*F10</f>
        <v>120</v>
      </c>
      <c r="I10" s="166">
        <f t="shared" ref="I10:I11" si="5">H10+G10</f>
        <v>260</v>
      </c>
    </row>
    <row r="11" spans="1:13" s="214" customFormat="1">
      <c r="A11" s="215">
        <f>IF(NOT(ISBLANK(D11)),MAX($A$2:A10)+1," ")</f>
        <v>206</v>
      </c>
      <c r="B11" s="132"/>
      <c r="C11" s="181" t="s">
        <v>145</v>
      </c>
      <c r="D11" s="178">
        <v>20</v>
      </c>
      <c r="E11" s="166">
        <v>8</v>
      </c>
      <c r="F11" s="166">
        <v>6</v>
      </c>
      <c r="G11" s="213">
        <f t="shared" si="3"/>
        <v>160</v>
      </c>
      <c r="H11" s="213">
        <f t="shared" si="4"/>
        <v>120</v>
      </c>
      <c r="I11" s="166">
        <f t="shared" si="5"/>
        <v>280</v>
      </c>
    </row>
    <row r="12" spans="1:13">
      <c r="A12" s="215" t="str">
        <f>IF(NOT(ISBLANK(D12)),MAX($A$2:A11)+1," ")</f>
        <v xml:space="preserve"> </v>
      </c>
      <c r="B12" s="169"/>
      <c r="C12" s="169"/>
      <c r="D12" s="178"/>
      <c r="E12" s="164"/>
      <c r="F12" s="169"/>
      <c r="G12" s="170"/>
      <c r="H12" s="170"/>
      <c r="I12" s="170"/>
      <c r="L12" s="89"/>
      <c r="M12" s="89"/>
    </row>
    <row r="13" spans="1:13">
      <c r="A13" s="215" t="str">
        <f>IF(NOT(ISBLANK(D13)),MAX($A$2:A12)+1," ")</f>
        <v xml:space="preserve"> </v>
      </c>
      <c r="B13" s="174" t="s">
        <v>35</v>
      </c>
      <c r="C13" s="173"/>
      <c r="D13" s="188"/>
      <c r="E13" s="164"/>
      <c r="F13" s="169"/>
      <c r="G13" s="170"/>
      <c r="H13" s="170"/>
      <c r="I13" s="170"/>
      <c r="L13" s="89"/>
      <c r="M13" s="89"/>
    </row>
    <row r="14" spans="1:13">
      <c r="A14" s="215" t="str">
        <f>IF(NOT(ISBLANK(D14)),MAX($A$2:A13)+1," ")</f>
        <v xml:space="preserve"> </v>
      </c>
      <c r="B14" s="174"/>
      <c r="C14" s="173"/>
      <c r="D14" s="188"/>
      <c r="E14" s="164"/>
      <c r="F14" s="169"/>
      <c r="G14" s="170"/>
      <c r="H14" s="170"/>
      <c r="I14" s="170"/>
      <c r="L14" s="89"/>
      <c r="M14" s="89"/>
    </row>
    <row r="15" spans="1:13" ht="41.4">
      <c r="A15" s="215" t="str">
        <f>IF(NOT(ISBLANK(D15)),MAX($A$2:A14)+1," ")</f>
        <v xml:space="preserve"> </v>
      </c>
      <c r="B15" s="176" t="s">
        <v>36</v>
      </c>
      <c r="C15" s="181"/>
      <c r="D15" s="178"/>
      <c r="E15" s="164"/>
      <c r="F15" s="169"/>
      <c r="G15" s="170"/>
      <c r="H15" s="170"/>
      <c r="I15" s="170"/>
      <c r="L15" s="89"/>
      <c r="M15" s="89"/>
    </row>
    <row r="16" spans="1:13">
      <c r="A16" s="215">
        <f>IF(NOT(ISBLANK(D16)),MAX($A$2:A15)+1," ")</f>
        <v>207</v>
      </c>
      <c r="B16" s="176" t="s">
        <v>146</v>
      </c>
      <c r="C16" s="184"/>
      <c r="D16" s="178">
        <f>SUM(D5:D15)</f>
        <v>100</v>
      </c>
      <c r="E16" s="163">
        <v>3</v>
      </c>
      <c r="F16" s="170">
        <v>1</v>
      </c>
      <c r="G16" s="170">
        <f>D16*E16</f>
        <v>300</v>
      </c>
      <c r="H16" s="170">
        <f>D16*F16</f>
        <v>100</v>
      </c>
      <c r="I16" s="163">
        <f>H16+G16</f>
        <v>400</v>
      </c>
      <c r="L16" s="89"/>
      <c r="M16" s="89"/>
    </row>
    <row r="17" spans="1:13">
      <c r="A17" s="215" t="str">
        <f>IF(NOT(ISBLANK(D17)),MAX($A$2:A16)+1," ")</f>
        <v xml:space="preserve"> </v>
      </c>
      <c r="B17" s="183"/>
      <c r="C17" s="184"/>
      <c r="D17" s="178"/>
      <c r="E17" s="164"/>
      <c r="F17" s="169"/>
      <c r="G17" s="170"/>
      <c r="H17" s="170"/>
      <c r="I17" s="170"/>
      <c r="L17" s="89"/>
      <c r="M17" s="89"/>
    </row>
    <row r="18" spans="1:13">
      <c r="A18" s="215" t="str">
        <f>IF(NOT(ISBLANK(D18)),MAX($A$2:A17)+1," ")</f>
        <v xml:space="preserve"> </v>
      </c>
      <c r="B18" s="192" t="s">
        <v>73</v>
      </c>
      <c r="C18" s="193"/>
      <c r="D18" s="194"/>
      <c r="E18" s="191"/>
      <c r="F18" s="191"/>
      <c r="G18" s="191"/>
      <c r="H18" s="191"/>
      <c r="I18" s="191"/>
      <c r="L18" s="89"/>
      <c r="M18" s="89"/>
    </row>
    <row r="19" spans="1:13">
      <c r="A19" s="215" t="str">
        <f>IF(NOT(ISBLANK(D19)),MAX($A$2:A18)+1," ")</f>
        <v xml:space="preserve"> </v>
      </c>
      <c r="B19" s="192"/>
      <c r="C19" s="193"/>
      <c r="D19" s="194"/>
      <c r="E19" s="191"/>
      <c r="F19" s="191"/>
      <c r="G19" s="191"/>
      <c r="H19" s="191"/>
      <c r="I19" s="191"/>
      <c r="L19" s="89"/>
      <c r="M19" s="89"/>
    </row>
    <row r="20" spans="1:13" ht="41.4">
      <c r="A20" s="215">
        <f>IF(NOT(ISBLANK(D20)),MAX($A$2:A19)+1," ")</f>
        <v>208</v>
      </c>
      <c r="B20" s="176" t="s">
        <v>74</v>
      </c>
      <c r="C20" s="195"/>
      <c r="D20" s="199">
        <v>40</v>
      </c>
      <c r="E20" s="163">
        <v>1</v>
      </c>
      <c r="F20" s="170">
        <v>1</v>
      </c>
      <c r="G20" s="170">
        <f t="shared" ref="G20:G21" si="6">D20*E20</f>
        <v>40</v>
      </c>
      <c r="H20" s="170">
        <f t="shared" ref="H20:H21" si="7">D20*F20</f>
        <v>40</v>
      </c>
      <c r="I20" s="163">
        <f t="shared" ref="I20:I21" si="8">H20+G20</f>
        <v>80</v>
      </c>
      <c r="L20" s="89"/>
      <c r="M20" s="89"/>
    </row>
    <row r="21" spans="1:13" ht="55.2">
      <c r="A21" s="215">
        <f>IF(NOT(ISBLANK(D21)),MAX($A$2:A20)+1," ")</f>
        <v>209</v>
      </c>
      <c r="B21" s="198" t="s">
        <v>75</v>
      </c>
      <c r="C21" s="197"/>
      <c r="D21" s="199">
        <v>3</v>
      </c>
      <c r="E21" s="163">
        <v>60</v>
      </c>
      <c r="F21" s="170">
        <v>10</v>
      </c>
      <c r="G21" s="170">
        <f t="shared" si="6"/>
        <v>180</v>
      </c>
      <c r="H21" s="170">
        <f t="shared" si="7"/>
        <v>30</v>
      </c>
      <c r="I21" s="163">
        <f t="shared" si="8"/>
        <v>210</v>
      </c>
      <c r="L21" s="89"/>
      <c r="M21" s="89"/>
    </row>
    <row r="22" spans="1:13">
      <c r="A22" s="215" t="str">
        <f>IF(NOT(ISBLANK(D22)),MAX($A$2:A21)+1," ")</f>
        <v xml:space="preserve"> </v>
      </c>
      <c r="B22" s="183"/>
      <c r="C22" s="184"/>
      <c r="D22" s="178"/>
      <c r="E22" s="164"/>
      <c r="F22" s="169"/>
      <c r="G22" s="170"/>
      <c r="H22" s="170"/>
      <c r="I22" s="170"/>
      <c r="L22" s="89"/>
      <c r="M22" s="89"/>
    </row>
    <row r="23" spans="1:13">
      <c r="A23" s="215" t="str">
        <f>IF(NOT(ISBLANK(D23)),MAX($A$2:A22)+1," ")</f>
        <v xml:space="preserve"> </v>
      </c>
      <c r="B23" s="174" t="s">
        <v>13</v>
      </c>
      <c r="C23" s="173"/>
      <c r="D23" s="188"/>
      <c r="E23" s="164"/>
      <c r="F23" s="169"/>
      <c r="G23" s="170"/>
      <c r="H23" s="170"/>
      <c r="I23" s="170"/>
      <c r="L23" s="89"/>
      <c r="M23" s="89"/>
    </row>
    <row r="24" spans="1:13">
      <c r="A24" s="215" t="str">
        <f>IF(NOT(ISBLANK(D24)),MAX($A$2:A23)+1," ")</f>
        <v xml:space="preserve"> </v>
      </c>
      <c r="B24" s="169"/>
      <c r="C24" s="169"/>
      <c r="D24" s="169"/>
      <c r="E24" s="164"/>
      <c r="F24" s="169"/>
      <c r="G24" s="170"/>
      <c r="H24" s="170"/>
      <c r="I24" s="170"/>
      <c r="L24" s="89"/>
      <c r="M24" s="89"/>
    </row>
    <row r="25" spans="1:13" ht="41.4">
      <c r="A25" s="215">
        <f>IF(NOT(ISBLANK(D25)),MAX($A$2:A24)+1," ")</f>
        <v>210</v>
      </c>
      <c r="B25" s="198" t="s">
        <v>48</v>
      </c>
      <c r="C25" s="218" t="s">
        <v>145</v>
      </c>
      <c r="D25" s="233">
        <v>1</v>
      </c>
      <c r="E25" s="163">
        <v>18</v>
      </c>
      <c r="F25" s="170">
        <v>3</v>
      </c>
      <c r="G25" s="170">
        <f t="shared" ref="G25:G45" si="9">D25*E25</f>
        <v>18</v>
      </c>
      <c r="H25" s="170">
        <f t="shared" ref="H25:H45" si="10">D25*F25</f>
        <v>3</v>
      </c>
      <c r="I25" s="163">
        <f t="shared" ref="I25:I45" si="11">H25+G25</f>
        <v>21</v>
      </c>
      <c r="L25" s="89"/>
      <c r="M25" s="89"/>
    </row>
    <row r="26" spans="1:13" s="171" customFormat="1">
      <c r="A26" s="215">
        <f>IF(NOT(ISBLANK(D26)),MAX($A$2:A25)+1," ")</f>
        <v>211</v>
      </c>
      <c r="B26" s="198"/>
      <c r="C26" s="218" t="s">
        <v>144</v>
      </c>
      <c r="D26" s="233">
        <v>4</v>
      </c>
      <c r="E26" s="223">
        <v>3</v>
      </c>
      <c r="F26" s="223">
        <v>12</v>
      </c>
      <c r="G26" s="223">
        <f t="shared" ref="G26:G33" si="12">D26*E26</f>
        <v>12</v>
      </c>
      <c r="H26" s="223">
        <f t="shared" ref="H26:H33" si="13">D26*F26</f>
        <v>48</v>
      </c>
      <c r="I26" s="224">
        <f t="shared" ref="I26:I33" si="14">H26+G26</f>
        <v>60</v>
      </c>
      <c r="L26" s="170"/>
      <c r="M26" s="170"/>
    </row>
    <row r="27" spans="1:13" s="214" customFormat="1">
      <c r="A27" s="215"/>
      <c r="B27" s="217"/>
      <c r="C27" s="218" t="s">
        <v>104</v>
      </c>
      <c r="D27" s="233">
        <v>3</v>
      </c>
      <c r="E27" s="223">
        <v>3</v>
      </c>
      <c r="F27" s="223">
        <v>20</v>
      </c>
      <c r="G27" s="223">
        <f t="shared" si="12"/>
        <v>9</v>
      </c>
      <c r="H27" s="223">
        <f t="shared" si="13"/>
        <v>60</v>
      </c>
      <c r="I27" s="224">
        <f t="shared" si="14"/>
        <v>69</v>
      </c>
      <c r="L27" s="213"/>
      <c r="M27" s="213"/>
    </row>
    <row r="28" spans="1:13" ht="27.6">
      <c r="A28" s="215">
        <f>IF(NOT(ISBLANK(D28)),MAX($A$2:A26)+1," ")</f>
        <v>212</v>
      </c>
      <c r="B28" s="198" t="s">
        <v>67</v>
      </c>
      <c r="C28" s="218" t="s">
        <v>145</v>
      </c>
      <c r="D28" s="210">
        <v>1</v>
      </c>
      <c r="E28" s="166">
        <v>22</v>
      </c>
      <c r="F28" s="213">
        <v>3</v>
      </c>
      <c r="G28" s="223">
        <f t="shared" si="12"/>
        <v>22</v>
      </c>
      <c r="H28" s="223">
        <f t="shared" si="13"/>
        <v>3</v>
      </c>
      <c r="I28" s="224">
        <f t="shared" si="14"/>
        <v>25</v>
      </c>
      <c r="L28" s="89"/>
      <c r="M28" s="89"/>
    </row>
    <row r="29" spans="1:13" s="171" customFormat="1">
      <c r="A29" s="215">
        <f>IF(NOT(ISBLANK(D29)),MAX($A$2:A28)+1," ")</f>
        <v>213</v>
      </c>
      <c r="B29" s="198"/>
      <c r="C29" s="218" t="s">
        <v>144</v>
      </c>
      <c r="D29" s="210">
        <v>4</v>
      </c>
      <c r="E29" s="166">
        <v>17</v>
      </c>
      <c r="F29" s="213">
        <v>3</v>
      </c>
      <c r="G29" s="223">
        <f t="shared" si="12"/>
        <v>68</v>
      </c>
      <c r="H29" s="223">
        <f t="shared" si="13"/>
        <v>12</v>
      </c>
      <c r="I29" s="224">
        <f t="shared" si="14"/>
        <v>80</v>
      </c>
      <c r="L29" s="170"/>
      <c r="M29" s="170"/>
    </row>
    <row r="30" spans="1:13" s="214" customFormat="1">
      <c r="A30" s="215"/>
      <c r="B30" s="217"/>
      <c r="C30" s="218" t="s">
        <v>104</v>
      </c>
      <c r="D30" s="210">
        <v>3</v>
      </c>
      <c r="E30" s="166">
        <v>12</v>
      </c>
      <c r="F30" s="213">
        <v>3</v>
      </c>
      <c r="G30" s="223">
        <f t="shared" si="12"/>
        <v>36</v>
      </c>
      <c r="H30" s="223">
        <f t="shared" si="13"/>
        <v>9</v>
      </c>
      <c r="I30" s="224">
        <f t="shared" si="14"/>
        <v>45</v>
      </c>
      <c r="L30" s="213"/>
      <c r="M30" s="213"/>
    </row>
    <row r="31" spans="1:13" ht="41.4">
      <c r="A31" s="215">
        <f>IF(NOT(ISBLANK(D31)),MAX($A$2:A29)+1," ")</f>
        <v>214</v>
      </c>
      <c r="B31" s="190" t="s">
        <v>20</v>
      </c>
      <c r="C31" s="179" t="s">
        <v>14</v>
      </c>
      <c r="D31" s="182">
        <v>4</v>
      </c>
      <c r="E31" s="163">
        <v>3</v>
      </c>
      <c r="F31" s="170">
        <v>1</v>
      </c>
      <c r="G31" s="223">
        <f t="shared" si="12"/>
        <v>12</v>
      </c>
      <c r="H31" s="223">
        <f t="shared" si="13"/>
        <v>4</v>
      </c>
      <c r="I31" s="224">
        <f t="shared" si="14"/>
        <v>16</v>
      </c>
      <c r="L31" s="89"/>
      <c r="M31" s="89"/>
    </row>
    <row r="32" spans="1:13" ht="27.6">
      <c r="A32" s="215">
        <f>IF(NOT(ISBLANK(D32)),MAX($A$2:A31)+1," ")</f>
        <v>215</v>
      </c>
      <c r="B32" s="207" t="s">
        <v>127</v>
      </c>
      <c r="C32" s="200" t="s">
        <v>18</v>
      </c>
      <c r="D32" s="203">
        <v>6</v>
      </c>
      <c r="E32" s="166">
        <v>4</v>
      </c>
      <c r="F32" s="206">
        <v>3</v>
      </c>
      <c r="G32" s="223">
        <f t="shared" si="12"/>
        <v>24</v>
      </c>
      <c r="H32" s="223">
        <f t="shared" si="13"/>
        <v>18</v>
      </c>
      <c r="I32" s="224">
        <f t="shared" si="14"/>
        <v>42</v>
      </c>
      <c r="L32" s="89"/>
      <c r="M32" s="89"/>
    </row>
    <row r="33" spans="1:13">
      <c r="A33" s="215">
        <f>IF(NOT(ISBLANK(D33)),MAX($A$2:A32)+1," ")</f>
        <v>216</v>
      </c>
      <c r="B33" s="207"/>
      <c r="C33" s="218" t="s">
        <v>14</v>
      </c>
      <c r="D33" s="233">
        <v>4</v>
      </c>
      <c r="E33" s="242">
        <v>5</v>
      </c>
      <c r="F33" s="226">
        <v>3</v>
      </c>
      <c r="G33" s="226">
        <f t="shared" si="12"/>
        <v>20</v>
      </c>
      <c r="H33" s="226">
        <f t="shared" si="13"/>
        <v>12</v>
      </c>
      <c r="I33" s="242">
        <f t="shared" si="14"/>
        <v>32</v>
      </c>
      <c r="L33" s="89"/>
      <c r="M33" s="89"/>
    </row>
    <row r="34" spans="1:13" s="227" customFormat="1">
      <c r="A34" s="228"/>
      <c r="B34" s="232"/>
      <c r="C34" s="218" t="s">
        <v>40</v>
      </c>
      <c r="D34" s="233">
        <v>4</v>
      </c>
      <c r="E34" s="242">
        <v>6</v>
      </c>
      <c r="F34" s="226">
        <v>3</v>
      </c>
      <c r="G34" s="226">
        <f t="shared" ref="G34" si="15">D34*E34</f>
        <v>24</v>
      </c>
      <c r="H34" s="226">
        <f t="shared" ref="H34" si="16">D34*F34</f>
        <v>12</v>
      </c>
      <c r="I34" s="242">
        <f t="shared" ref="I34" si="17">H34+G34</f>
        <v>36</v>
      </c>
      <c r="L34" s="226"/>
      <c r="M34" s="226"/>
    </row>
    <row r="35" spans="1:13" s="227" customFormat="1">
      <c r="A35" s="228"/>
      <c r="B35" s="232"/>
      <c r="C35" s="218" t="s">
        <v>83</v>
      </c>
      <c r="D35" s="233">
        <v>8</v>
      </c>
      <c r="E35" s="242">
        <v>8</v>
      </c>
      <c r="F35" s="226">
        <v>3</v>
      </c>
      <c r="G35" s="226">
        <f t="shared" ref="G35" si="18">D35*E35</f>
        <v>64</v>
      </c>
      <c r="H35" s="226">
        <f t="shared" ref="H35" si="19">D35*F35</f>
        <v>24</v>
      </c>
      <c r="I35" s="242">
        <f t="shared" ref="I35" si="20">H35+G35</f>
        <v>88</v>
      </c>
      <c r="L35" s="226"/>
      <c r="M35" s="226"/>
    </row>
    <row r="36" spans="1:13" s="214" customFormat="1" ht="27.6">
      <c r="A36" s="215"/>
      <c r="B36" s="232" t="s">
        <v>147</v>
      </c>
      <c r="C36" s="218" t="s">
        <v>104</v>
      </c>
      <c r="D36" s="233">
        <v>4</v>
      </c>
      <c r="E36" s="242">
        <v>12</v>
      </c>
      <c r="F36" s="226">
        <v>6</v>
      </c>
      <c r="G36" s="226">
        <f t="shared" si="9"/>
        <v>48</v>
      </c>
      <c r="H36" s="226">
        <f t="shared" si="10"/>
        <v>24</v>
      </c>
      <c r="I36" s="242">
        <f t="shared" si="11"/>
        <v>72</v>
      </c>
      <c r="L36" s="213"/>
      <c r="M36" s="213"/>
    </row>
    <row r="37" spans="1:13" s="227" customFormat="1">
      <c r="A37" s="228"/>
      <c r="B37" s="232"/>
      <c r="C37" s="231" t="s">
        <v>144</v>
      </c>
      <c r="D37" s="233">
        <v>4</v>
      </c>
      <c r="E37" s="242">
        <v>13</v>
      </c>
      <c r="F37" s="226">
        <v>6</v>
      </c>
      <c r="G37" s="226">
        <f t="shared" ref="G37" si="21">D37*E37</f>
        <v>52</v>
      </c>
      <c r="H37" s="226">
        <f t="shared" ref="H37" si="22">D37*F37</f>
        <v>24</v>
      </c>
      <c r="I37" s="242">
        <f t="shared" ref="I37" si="23">H37+G37</f>
        <v>76</v>
      </c>
      <c r="L37" s="226"/>
      <c r="M37" s="226"/>
    </row>
    <row r="38" spans="1:13" s="227" customFormat="1">
      <c r="A38" s="228"/>
      <c r="B38" s="232"/>
      <c r="C38" s="218" t="s">
        <v>145</v>
      </c>
      <c r="D38" s="233">
        <v>6</v>
      </c>
      <c r="E38" s="242">
        <v>16</v>
      </c>
      <c r="F38" s="226">
        <v>6</v>
      </c>
      <c r="G38" s="226">
        <f t="shared" ref="G38" si="24">D38*E38</f>
        <v>96</v>
      </c>
      <c r="H38" s="226">
        <f t="shared" ref="H38" si="25">D38*F38</f>
        <v>36</v>
      </c>
      <c r="I38" s="242">
        <f t="shared" ref="I38" si="26">H38+G38</f>
        <v>132</v>
      </c>
      <c r="L38" s="226"/>
      <c r="M38" s="226"/>
    </row>
    <row r="39" spans="1:13">
      <c r="A39" s="215">
        <f>IF(NOT(ISBLANK(D39)),MAX($A$2:A33)+1," ")</f>
        <v>217</v>
      </c>
      <c r="B39" s="180" t="s">
        <v>22</v>
      </c>
      <c r="C39" s="179" t="s">
        <v>18</v>
      </c>
      <c r="D39" s="182">
        <v>1</v>
      </c>
      <c r="E39" s="163">
        <v>5</v>
      </c>
      <c r="F39" s="170">
        <v>1</v>
      </c>
      <c r="G39" s="170">
        <f t="shared" si="9"/>
        <v>5</v>
      </c>
      <c r="H39" s="170">
        <f t="shared" si="10"/>
        <v>1</v>
      </c>
      <c r="I39" s="163">
        <f t="shared" si="11"/>
        <v>6</v>
      </c>
      <c r="L39" s="89"/>
      <c r="M39" s="89"/>
    </row>
    <row r="40" spans="1:13" ht="96.6">
      <c r="A40" s="215">
        <f>IF(NOT(ISBLANK(D40)),MAX($A$2:A39)+1," ")</f>
        <v>218</v>
      </c>
      <c r="B40" s="186" t="s">
        <v>49</v>
      </c>
      <c r="C40" s="189" t="s">
        <v>18</v>
      </c>
      <c r="D40" s="182">
        <v>3</v>
      </c>
      <c r="E40" s="163">
        <v>6</v>
      </c>
      <c r="F40" s="170">
        <v>1</v>
      </c>
      <c r="G40" s="170">
        <f t="shared" si="9"/>
        <v>18</v>
      </c>
      <c r="H40" s="170">
        <f t="shared" si="10"/>
        <v>3</v>
      </c>
      <c r="I40" s="163">
        <f t="shared" si="11"/>
        <v>21</v>
      </c>
      <c r="L40" s="89"/>
      <c r="M40" s="89"/>
    </row>
    <row r="41" spans="1:13" ht="41.4">
      <c r="A41" s="215">
        <f>IF(NOT(ISBLANK(D41)),MAX($A$2:A40)+1," ")</f>
        <v>219</v>
      </c>
      <c r="B41" s="190" t="s">
        <v>50</v>
      </c>
      <c r="C41" s="177"/>
      <c r="D41" s="182">
        <v>3</v>
      </c>
      <c r="E41" s="163">
        <v>6</v>
      </c>
      <c r="F41" s="170">
        <v>1</v>
      </c>
      <c r="G41" s="170">
        <f t="shared" si="9"/>
        <v>18</v>
      </c>
      <c r="H41" s="170">
        <f t="shared" si="10"/>
        <v>3</v>
      </c>
      <c r="I41" s="163">
        <f t="shared" si="11"/>
        <v>21</v>
      </c>
      <c r="L41" s="89"/>
      <c r="M41" s="89"/>
    </row>
    <row r="42" spans="1:13" ht="27.6">
      <c r="A42" s="215">
        <f>IF(NOT(ISBLANK(D42)),MAX($A$2:A41)+1," ")</f>
        <v>220</v>
      </c>
      <c r="B42" s="190" t="s">
        <v>51</v>
      </c>
      <c r="C42" s="177"/>
      <c r="D42" s="182">
        <v>2</v>
      </c>
      <c r="E42" s="163">
        <v>6</v>
      </c>
      <c r="F42" s="170">
        <v>1</v>
      </c>
      <c r="G42" s="170">
        <f t="shared" si="9"/>
        <v>12</v>
      </c>
      <c r="H42" s="170">
        <f t="shared" si="10"/>
        <v>2</v>
      </c>
      <c r="I42" s="163">
        <f t="shared" si="11"/>
        <v>14</v>
      </c>
      <c r="L42" s="89"/>
      <c r="M42" s="89"/>
    </row>
    <row r="43" spans="1:13">
      <c r="A43" s="215">
        <f>IF(NOT(ISBLANK(D43)),MAX($A$2:A42)+1," ")</f>
        <v>221</v>
      </c>
      <c r="B43" s="186" t="s">
        <v>27</v>
      </c>
      <c r="C43" s="177" t="s">
        <v>28</v>
      </c>
      <c r="D43" s="182">
        <v>10</v>
      </c>
      <c r="E43" s="163">
        <v>3</v>
      </c>
      <c r="F43" s="170">
        <v>1</v>
      </c>
      <c r="G43" s="170">
        <f t="shared" si="9"/>
        <v>30</v>
      </c>
      <c r="H43" s="170">
        <f t="shared" si="10"/>
        <v>10</v>
      </c>
      <c r="I43" s="163">
        <f t="shared" si="11"/>
        <v>40</v>
      </c>
      <c r="L43" s="89"/>
      <c r="M43" s="89"/>
    </row>
    <row r="44" spans="1:13" ht="41.4">
      <c r="A44" s="215">
        <f>IF(NOT(ISBLANK(D44)),MAX($A$2:A43)+1," ")</f>
        <v>222</v>
      </c>
      <c r="B44" s="186" t="s">
        <v>52</v>
      </c>
      <c r="C44" s="189"/>
      <c r="D44" s="182">
        <v>4</v>
      </c>
      <c r="E44" s="163">
        <v>3</v>
      </c>
      <c r="F44" s="170">
        <v>1</v>
      </c>
      <c r="G44" s="170">
        <f t="shared" si="9"/>
        <v>12</v>
      </c>
      <c r="H44" s="170">
        <f t="shared" si="10"/>
        <v>4</v>
      </c>
      <c r="I44" s="163">
        <f t="shared" si="11"/>
        <v>16</v>
      </c>
      <c r="L44" s="89"/>
      <c r="M44" s="89"/>
    </row>
    <row r="45" spans="1:13" ht="41.4">
      <c r="A45" s="215">
        <f>IF(NOT(ISBLANK(D45)),MAX($A$2:A44)+1," ")</f>
        <v>223</v>
      </c>
      <c r="B45" s="186" t="s">
        <v>65</v>
      </c>
      <c r="C45" s="189"/>
      <c r="D45" s="182">
        <v>1</v>
      </c>
      <c r="E45" s="163">
        <v>30</v>
      </c>
      <c r="F45" s="170">
        <v>1</v>
      </c>
      <c r="G45" s="170">
        <f t="shared" si="9"/>
        <v>30</v>
      </c>
      <c r="H45" s="170">
        <f t="shared" si="10"/>
        <v>1</v>
      </c>
      <c r="I45" s="163">
        <f t="shared" si="11"/>
        <v>31</v>
      </c>
      <c r="L45" s="89"/>
      <c r="M45" s="89"/>
    </row>
    <row r="46" spans="1:13" ht="41.4">
      <c r="A46" s="215" t="str">
        <f>IF(NOT(ISBLANK(D46)),MAX($A$2:A45)+1," ")</f>
        <v xml:space="preserve"> </v>
      </c>
      <c r="B46" s="186" t="s">
        <v>106</v>
      </c>
      <c r="C46" s="200"/>
      <c r="D46" s="182"/>
      <c r="E46" s="163" t="s">
        <v>105</v>
      </c>
      <c r="F46" s="170" t="s">
        <v>105</v>
      </c>
      <c r="G46" s="170"/>
      <c r="H46" s="170"/>
      <c r="I46" s="170"/>
      <c r="L46" s="89"/>
      <c r="M46" s="89"/>
    </row>
    <row r="47" spans="1:13">
      <c r="A47" s="215">
        <f>IF(NOT(ISBLANK(D47)),MAX($A$2:A46)+1," ")</f>
        <v>224</v>
      </c>
      <c r="B47" s="186" t="s">
        <v>107</v>
      </c>
      <c r="C47" s="201"/>
      <c r="D47" s="182">
        <v>4</v>
      </c>
      <c r="E47" s="163">
        <v>36</v>
      </c>
      <c r="F47" s="170">
        <v>3</v>
      </c>
      <c r="G47" s="170">
        <f t="shared" ref="G47:G51" si="27">D47*E47</f>
        <v>144</v>
      </c>
      <c r="H47" s="170">
        <f t="shared" ref="H47:H51" si="28">D47*F47</f>
        <v>12</v>
      </c>
      <c r="I47" s="163">
        <f t="shared" ref="I47:I51" si="29">H47+G47</f>
        <v>156</v>
      </c>
      <c r="L47" s="89"/>
      <c r="M47" s="89"/>
    </row>
    <row r="48" spans="1:13">
      <c r="A48" s="175">
        <f>IF(NOT(ISBLANK(D48)),MAX($A$2:A47)+1," ")</f>
        <v>225</v>
      </c>
      <c r="B48" s="186" t="s">
        <v>131</v>
      </c>
      <c r="C48" s="201"/>
      <c r="D48" s="182">
        <v>3</v>
      </c>
      <c r="E48" s="163">
        <v>30</v>
      </c>
      <c r="F48" s="170">
        <v>3</v>
      </c>
      <c r="G48" s="170">
        <f t="shared" si="27"/>
        <v>90</v>
      </c>
      <c r="H48" s="170">
        <f t="shared" si="28"/>
        <v>9</v>
      </c>
      <c r="I48" s="163">
        <f t="shared" si="29"/>
        <v>99</v>
      </c>
      <c r="L48" s="89"/>
      <c r="M48" s="89"/>
    </row>
    <row r="49" spans="1:13">
      <c r="A49" s="175">
        <f>IF(NOT(ISBLANK(D49)),MAX($A$2:A48)+1," ")</f>
        <v>226</v>
      </c>
      <c r="B49" s="230" t="s">
        <v>148</v>
      </c>
      <c r="C49" s="200"/>
      <c r="D49" s="203">
        <v>2</v>
      </c>
      <c r="E49" s="166">
        <v>195</v>
      </c>
      <c r="F49" s="206">
        <v>4</v>
      </c>
      <c r="G49" s="170">
        <f t="shared" si="27"/>
        <v>390</v>
      </c>
      <c r="H49" s="170">
        <f t="shared" si="28"/>
        <v>8</v>
      </c>
      <c r="I49" s="163">
        <f t="shared" si="29"/>
        <v>398</v>
      </c>
      <c r="L49" s="89"/>
      <c r="M49" s="89"/>
    </row>
    <row r="50" spans="1:13" s="227" customFormat="1">
      <c r="A50" s="228"/>
      <c r="B50" s="230" t="s">
        <v>149</v>
      </c>
      <c r="C50" s="231"/>
      <c r="D50" s="233">
        <v>4</v>
      </c>
      <c r="E50" s="242">
        <v>240</v>
      </c>
      <c r="F50" s="226">
        <v>4</v>
      </c>
      <c r="G50" s="226">
        <f t="shared" ref="G50" si="30">D50*E50</f>
        <v>960</v>
      </c>
      <c r="H50" s="226">
        <f t="shared" ref="H50" si="31">D50*F50</f>
        <v>16</v>
      </c>
      <c r="I50" s="242">
        <f t="shared" ref="I50" si="32">H50+G50</f>
        <v>976</v>
      </c>
      <c r="L50" s="226"/>
      <c r="M50" s="226"/>
    </row>
    <row r="51" spans="1:13" ht="27.6">
      <c r="A51" s="175">
        <f>IF(NOT(ISBLANK(D51)),MAX($A$2:A49)+1," ")</f>
        <v>227</v>
      </c>
      <c r="B51" s="167" t="s">
        <v>132</v>
      </c>
      <c r="C51" s="202" t="s">
        <v>83</v>
      </c>
      <c r="D51" s="203">
        <v>5</v>
      </c>
      <c r="E51" s="163">
        <v>5</v>
      </c>
      <c r="F51" s="170">
        <v>4</v>
      </c>
      <c r="G51" s="170">
        <f t="shared" si="27"/>
        <v>25</v>
      </c>
      <c r="H51" s="170">
        <f t="shared" si="28"/>
        <v>20</v>
      </c>
      <c r="I51" s="163">
        <f t="shared" si="29"/>
        <v>45</v>
      </c>
      <c r="L51" s="89"/>
      <c r="M51" s="89"/>
    </row>
    <row r="52" spans="1:13" s="227" customFormat="1">
      <c r="A52" s="228"/>
      <c r="B52" s="240"/>
      <c r="C52" s="229" t="s">
        <v>93</v>
      </c>
      <c r="D52" s="233">
        <v>2</v>
      </c>
      <c r="E52" s="242">
        <v>5</v>
      </c>
      <c r="F52" s="226">
        <v>4</v>
      </c>
      <c r="G52" s="226">
        <f t="shared" ref="G52" si="33">D52*E52</f>
        <v>10</v>
      </c>
      <c r="H52" s="226">
        <f t="shared" ref="H52" si="34">D52*F52</f>
        <v>8</v>
      </c>
      <c r="I52" s="242">
        <f t="shared" ref="I52" si="35">H52+G52</f>
        <v>18</v>
      </c>
      <c r="L52" s="226"/>
      <c r="M52" s="226"/>
    </row>
    <row r="53" spans="1:13">
      <c r="A53" s="175">
        <f>IF(NOT(ISBLANK(D53)),MAX($A$2:A51)+1," ")</f>
        <v>228</v>
      </c>
      <c r="B53" s="186" t="s">
        <v>66</v>
      </c>
      <c r="C53" s="216" t="s">
        <v>18</v>
      </c>
      <c r="D53" s="182">
        <v>1</v>
      </c>
      <c r="E53" s="163">
        <v>20</v>
      </c>
      <c r="F53" s="163">
        <v>1</v>
      </c>
      <c r="G53" s="163">
        <f t="shared" ref="G53" si="36">D53*E53</f>
        <v>20</v>
      </c>
      <c r="H53" s="163">
        <f t="shared" ref="H53:H54" si="37">D53*F53</f>
        <v>1</v>
      </c>
      <c r="I53" s="163">
        <f t="shared" ref="I53:I54" si="38">H53+G53</f>
        <v>21</v>
      </c>
      <c r="L53" s="89"/>
      <c r="M53" s="89"/>
    </row>
    <row r="54" spans="1:13">
      <c r="A54" s="175">
        <f>IF(NOT(ISBLANK(D54)),MAX($A$2:A53)+1," ")</f>
        <v>229</v>
      </c>
      <c r="B54" s="236" t="s">
        <v>150</v>
      </c>
      <c r="C54" s="229" t="s">
        <v>104</v>
      </c>
      <c r="D54" s="165">
        <v>1</v>
      </c>
      <c r="E54" s="163">
        <v>380</v>
      </c>
      <c r="F54" s="163">
        <v>15</v>
      </c>
      <c r="G54" s="163">
        <v>415</v>
      </c>
      <c r="H54" s="163">
        <f t="shared" si="37"/>
        <v>15</v>
      </c>
      <c r="I54" s="163">
        <f t="shared" si="38"/>
        <v>430</v>
      </c>
      <c r="L54" s="89"/>
      <c r="M54" s="89"/>
    </row>
    <row r="55" spans="1:13">
      <c r="A55" s="175" t="str">
        <f>IF(NOT(ISBLANK(D55)),MAX($A$2:A54)+1," ")</f>
        <v xml:space="preserve"> </v>
      </c>
      <c r="B55" s="190"/>
      <c r="C55" s="168"/>
      <c r="D55" s="182"/>
      <c r="E55" s="164"/>
      <c r="F55" s="169"/>
      <c r="G55" s="170"/>
      <c r="H55" s="170"/>
      <c r="I55" s="170"/>
      <c r="L55" s="89"/>
      <c r="M55" s="89"/>
    </row>
    <row r="56" spans="1:13">
      <c r="A56" s="175" t="str">
        <f>IF(NOT(ISBLANK(D56)),MAX($A$2:A55)+1," ")</f>
        <v xml:space="preserve"> </v>
      </c>
      <c r="B56" s="174" t="s">
        <v>12</v>
      </c>
      <c r="C56" s="169"/>
      <c r="D56" s="182"/>
      <c r="E56" s="164"/>
      <c r="F56" s="169"/>
      <c r="G56" s="170"/>
      <c r="H56" s="170"/>
      <c r="I56" s="170"/>
      <c r="L56" s="89"/>
      <c r="M56" s="89"/>
    </row>
    <row r="57" spans="1:13">
      <c r="A57" s="175" t="str">
        <f>IF(NOT(ISBLANK(D57)),MAX($A$2:A56)+1," ")</f>
        <v xml:space="preserve"> </v>
      </c>
      <c r="B57" s="169"/>
      <c r="C57" s="169"/>
      <c r="D57" s="182"/>
      <c r="E57" s="164"/>
      <c r="F57" s="169"/>
      <c r="G57" s="170"/>
      <c r="H57" s="170"/>
      <c r="I57" s="170"/>
      <c r="L57" s="89"/>
      <c r="M57" s="89"/>
    </row>
    <row r="58" spans="1:13" ht="55.2">
      <c r="A58" s="175" t="str">
        <f>IF(NOT(ISBLANK(D58)),MAX($A$2:A57)+1," ")</f>
        <v xml:space="preserve"> </v>
      </c>
      <c r="B58" s="196" t="s">
        <v>109</v>
      </c>
      <c r="C58" s="169"/>
      <c r="D58" s="182"/>
      <c r="E58" s="164"/>
      <c r="F58" s="169"/>
      <c r="G58" s="170"/>
      <c r="H58" s="170"/>
      <c r="I58" s="170"/>
      <c r="L58" s="89"/>
      <c r="M58" s="89"/>
    </row>
    <row r="59" spans="1:13">
      <c r="A59" s="175">
        <f>IF(NOT(ISBLANK(D59)),MAX($A$2:A58)+1," ")</f>
        <v>230</v>
      </c>
      <c r="B59" s="185" t="s">
        <v>128</v>
      </c>
      <c r="C59" s="169"/>
      <c r="D59" s="182">
        <v>1</v>
      </c>
      <c r="E59" s="163">
        <v>183</v>
      </c>
      <c r="F59" s="170">
        <v>5</v>
      </c>
      <c r="G59" s="170">
        <f>D59*E59</f>
        <v>183</v>
      </c>
      <c r="H59" s="170">
        <f>D59*F59</f>
        <v>5</v>
      </c>
      <c r="I59" s="163">
        <f>H59+G59</f>
        <v>188</v>
      </c>
      <c r="L59" s="89"/>
      <c r="M59" s="89"/>
    </row>
    <row r="60" spans="1:13" s="227" customFormat="1">
      <c r="A60" s="228">
        <f>IF(NOT(ISBLANK(D60)),MAX($A$2:A59)+1," ")</f>
        <v>231</v>
      </c>
      <c r="B60" s="234" t="s">
        <v>152</v>
      </c>
      <c r="C60" s="225"/>
      <c r="D60" s="233">
        <v>2</v>
      </c>
      <c r="E60" s="242">
        <v>300</v>
      </c>
      <c r="F60" s="226">
        <v>5</v>
      </c>
      <c r="G60" s="226">
        <f>D60*E60</f>
        <v>600</v>
      </c>
      <c r="H60" s="226">
        <f>D60*F60</f>
        <v>10</v>
      </c>
      <c r="I60" s="242">
        <f>H60+G60</f>
        <v>610</v>
      </c>
      <c r="L60" s="226"/>
      <c r="M60" s="226"/>
    </row>
    <row r="61" spans="1:13" s="171" customFormat="1">
      <c r="A61" s="175">
        <f>IF(NOT(ISBLANK(D61)),MAX($A$2:A59)+1," ")</f>
        <v>231</v>
      </c>
      <c r="B61" s="234" t="s">
        <v>151</v>
      </c>
      <c r="C61" s="169"/>
      <c r="D61" s="182">
        <v>4</v>
      </c>
      <c r="E61" s="163">
        <v>416</v>
      </c>
      <c r="F61" s="170">
        <v>5</v>
      </c>
      <c r="G61" s="170">
        <f>D61*E61</f>
        <v>1664</v>
      </c>
      <c r="H61" s="170">
        <f>D61*F61</f>
        <v>20</v>
      </c>
      <c r="I61" s="163">
        <f>H61+G61</f>
        <v>1684</v>
      </c>
      <c r="L61" s="170"/>
      <c r="M61" s="170"/>
    </row>
    <row r="62" spans="1:13">
      <c r="A62" s="175" t="str">
        <f>IF(NOT(ISBLANK(D62)),MAX($A$2:A59)+1," ")</f>
        <v xml:space="preserve"> </v>
      </c>
      <c r="B62" s="190"/>
      <c r="C62" s="169"/>
      <c r="D62" s="182"/>
      <c r="E62" s="164"/>
      <c r="F62" s="169"/>
      <c r="G62" s="170"/>
      <c r="H62" s="170"/>
      <c r="I62" s="170"/>
      <c r="L62" s="89"/>
      <c r="M62" s="89"/>
    </row>
    <row r="63" spans="1:13">
      <c r="A63" s="175" t="str">
        <f>IF(NOT(ISBLANK(D63)),MAX($A$2:A62)+1," ")</f>
        <v xml:space="preserve"> </v>
      </c>
      <c r="B63" s="174" t="s">
        <v>26</v>
      </c>
      <c r="C63" s="169"/>
      <c r="D63" s="182"/>
      <c r="E63" s="164"/>
      <c r="F63" s="169"/>
      <c r="G63" s="170"/>
      <c r="H63" s="170"/>
      <c r="I63" s="170"/>
      <c r="L63" s="89"/>
      <c r="M63" s="89"/>
    </row>
    <row r="64" spans="1:13">
      <c r="A64" s="175" t="str">
        <f>IF(NOT(ISBLANK(D64)),MAX($A$2:A63)+1," ")</f>
        <v xml:space="preserve"> </v>
      </c>
      <c r="B64" s="174"/>
      <c r="C64" s="169"/>
      <c r="D64" s="182"/>
      <c r="E64" s="164"/>
      <c r="F64" s="169"/>
      <c r="G64" s="170"/>
      <c r="H64" s="170"/>
      <c r="I64" s="170"/>
      <c r="L64" s="89"/>
      <c r="M64" s="89"/>
    </row>
    <row r="65" spans="1:13" ht="41.4">
      <c r="A65" s="175">
        <f>IF(NOT(ISBLANK(D65)),MAX($A$2:A64)+1," ")</f>
        <v>232</v>
      </c>
      <c r="B65" s="240" t="s">
        <v>153</v>
      </c>
      <c r="C65" s="169"/>
      <c r="D65" s="182">
        <v>1</v>
      </c>
      <c r="E65" s="163">
        <v>340</v>
      </c>
      <c r="F65" s="170">
        <v>80</v>
      </c>
      <c r="G65" s="170">
        <f t="shared" ref="G65" si="39">D65*E65</f>
        <v>340</v>
      </c>
      <c r="H65" s="170">
        <f t="shared" ref="H65" si="40">D65*F65</f>
        <v>80</v>
      </c>
      <c r="I65" s="163">
        <f t="shared" ref="I65" si="41">H65+G65</f>
        <v>420</v>
      </c>
      <c r="L65" s="89"/>
      <c r="M65" s="89"/>
    </row>
    <row r="66" spans="1:13">
      <c r="A66" s="175" t="str">
        <f>IF(NOT(ISBLANK(D66)),MAX($A$2:A65)+1," ")</f>
        <v xml:space="preserve"> </v>
      </c>
      <c r="B66" s="169"/>
      <c r="C66" s="169"/>
      <c r="D66" s="182"/>
      <c r="E66" s="164"/>
      <c r="F66" s="169"/>
      <c r="G66" s="170"/>
      <c r="H66" s="170"/>
      <c r="I66" s="170"/>
      <c r="L66" s="89"/>
      <c r="M66" s="89"/>
    </row>
    <row r="67" spans="1:13">
      <c r="A67" s="175" t="str">
        <f>IF(NOT(ISBLANK(D67)),MAX($A$2:A66)+1," ")</f>
        <v xml:space="preserve"> </v>
      </c>
      <c r="B67" s="174" t="s">
        <v>15</v>
      </c>
      <c r="C67" s="173"/>
      <c r="D67" s="182"/>
      <c r="E67" s="164"/>
      <c r="F67" s="169"/>
      <c r="G67" s="170"/>
      <c r="H67" s="170"/>
      <c r="I67" s="170"/>
      <c r="L67" s="89"/>
      <c r="M67" s="89"/>
    </row>
    <row r="68" spans="1:13">
      <c r="A68" s="175" t="str">
        <f>IF(NOT(ISBLANK(D68)),MAX($A$2:A67)+1," ")</f>
        <v xml:space="preserve"> </v>
      </c>
      <c r="B68" s="174"/>
      <c r="C68" s="173"/>
      <c r="D68" s="182"/>
      <c r="E68" s="164"/>
      <c r="F68" s="169"/>
      <c r="G68" s="170"/>
      <c r="H68" s="170"/>
      <c r="I68" s="170"/>
      <c r="L68" s="89"/>
      <c r="M68" s="89"/>
    </row>
    <row r="69" spans="1:13" ht="55.2">
      <c r="A69" s="175">
        <f>IF(NOT(ISBLANK(D69)),MAX($A$2:A68)+1," ")</f>
        <v>233</v>
      </c>
      <c r="B69" s="186" t="s">
        <v>25</v>
      </c>
      <c r="C69" s="179">
        <v>500.6</v>
      </c>
      <c r="D69" s="182">
        <v>3</v>
      </c>
      <c r="E69" s="163">
        <v>267</v>
      </c>
      <c r="F69" s="170">
        <v>5</v>
      </c>
      <c r="G69" s="170">
        <f t="shared" ref="G69:G74" si="42">D69*E69</f>
        <v>801</v>
      </c>
      <c r="H69" s="170">
        <f t="shared" ref="H69:H74" si="43">D69*F69</f>
        <v>15</v>
      </c>
      <c r="I69" s="163">
        <f t="shared" ref="I69:I74" si="44">H69+G69</f>
        <v>816</v>
      </c>
      <c r="L69" s="89"/>
      <c r="M69" s="89"/>
    </row>
    <row r="70" spans="1:13" ht="55.2">
      <c r="A70" s="175">
        <f>IF(NOT(ISBLANK(D70)),MAX($A$2:A69)+1," ")</f>
        <v>234</v>
      </c>
      <c r="B70" s="186" t="s">
        <v>41</v>
      </c>
      <c r="C70" s="179" t="s">
        <v>130</v>
      </c>
      <c r="D70" s="182">
        <v>1</v>
      </c>
      <c r="E70" s="163">
        <v>60</v>
      </c>
      <c r="F70" s="170">
        <v>5</v>
      </c>
      <c r="G70" s="170">
        <f t="shared" si="42"/>
        <v>60</v>
      </c>
      <c r="H70" s="170">
        <f t="shared" si="43"/>
        <v>5</v>
      </c>
      <c r="I70" s="163">
        <f t="shared" si="44"/>
        <v>65</v>
      </c>
      <c r="L70" s="89"/>
      <c r="M70" s="89"/>
    </row>
    <row r="71" spans="1:13">
      <c r="A71" s="175">
        <f>IF(NOT(ISBLANK(D71)),MAX($A$2:A70)+1," ")</f>
        <v>235</v>
      </c>
      <c r="B71" s="186" t="s">
        <v>55</v>
      </c>
      <c r="C71" s="231" t="s">
        <v>145</v>
      </c>
      <c r="D71" s="182">
        <v>1</v>
      </c>
      <c r="E71" s="163">
        <v>220</v>
      </c>
      <c r="F71" s="170">
        <v>5</v>
      </c>
      <c r="G71" s="170">
        <f t="shared" si="42"/>
        <v>220</v>
      </c>
      <c r="H71" s="170">
        <f t="shared" si="43"/>
        <v>5</v>
      </c>
      <c r="I71" s="163">
        <f t="shared" si="44"/>
        <v>225</v>
      </c>
      <c r="L71" s="89"/>
      <c r="M71" s="89"/>
    </row>
    <row r="72" spans="1:13">
      <c r="A72" s="175">
        <f>IF(NOT(ISBLANK(D72)),MAX($A$2:A71)+1," ")</f>
        <v>236</v>
      </c>
      <c r="B72" s="186" t="s">
        <v>64</v>
      </c>
      <c r="C72" s="231" t="s">
        <v>145</v>
      </c>
      <c r="D72" s="182">
        <v>1</v>
      </c>
      <c r="E72" s="242">
        <v>220</v>
      </c>
      <c r="F72" s="170">
        <v>5</v>
      </c>
      <c r="G72" s="170">
        <f t="shared" si="42"/>
        <v>220</v>
      </c>
      <c r="H72" s="170">
        <f t="shared" si="43"/>
        <v>5</v>
      </c>
      <c r="I72" s="163">
        <f t="shared" si="44"/>
        <v>225</v>
      </c>
      <c r="L72" s="89"/>
      <c r="M72" s="89"/>
    </row>
    <row r="73" spans="1:13">
      <c r="A73" s="175">
        <f>IF(NOT(ISBLANK(D73)),MAX($A$2:A72)+1," ")</f>
        <v>237</v>
      </c>
      <c r="B73" s="198" t="s">
        <v>68</v>
      </c>
      <c r="C73" s="195"/>
      <c r="D73" s="199">
        <v>1</v>
      </c>
      <c r="E73" s="163">
        <v>90</v>
      </c>
      <c r="F73" s="170">
        <v>2</v>
      </c>
      <c r="G73" s="170">
        <f t="shared" si="42"/>
        <v>90</v>
      </c>
      <c r="H73" s="170">
        <f t="shared" si="43"/>
        <v>2</v>
      </c>
      <c r="I73" s="163">
        <f t="shared" si="44"/>
        <v>92</v>
      </c>
      <c r="L73" s="89"/>
      <c r="M73" s="89"/>
    </row>
    <row r="74" spans="1:13" ht="41.4">
      <c r="A74" s="175">
        <f>IF(NOT(ISBLANK(D74)),MAX($A$2:A73)+1," ")</f>
        <v>238</v>
      </c>
      <c r="B74" s="204" t="s">
        <v>108</v>
      </c>
      <c r="C74" s="205"/>
      <c r="D74" s="203">
        <v>10</v>
      </c>
      <c r="E74" s="166">
        <v>15.892000000000001</v>
      </c>
      <c r="F74" s="166">
        <v>3</v>
      </c>
      <c r="G74" s="166">
        <f t="shared" si="42"/>
        <v>158.92000000000002</v>
      </c>
      <c r="H74" s="170">
        <f t="shared" si="43"/>
        <v>30</v>
      </c>
      <c r="I74" s="163">
        <f t="shared" si="44"/>
        <v>188.92000000000002</v>
      </c>
      <c r="L74" s="89"/>
      <c r="M74" s="89"/>
    </row>
    <row r="75" spans="1:13" ht="27.6">
      <c r="A75" s="175">
        <f>IF(NOT(ISBLANK(D75)),MAX($A$2:A74)+1," ")</f>
        <v>239</v>
      </c>
      <c r="B75" s="237" t="s">
        <v>154</v>
      </c>
      <c r="C75" s="218"/>
      <c r="D75" s="210">
        <v>1</v>
      </c>
      <c r="E75" s="166">
        <v>150</v>
      </c>
      <c r="F75" s="166">
        <v>40</v>
      </c>
      <c r="G75" s="166">
        <f t="shared" ref="G75" si="45">D75*E75</f>
        <v>150</v>
      </c>
      <c r="H75" s="170">
        <f t="shared" ref="H75" si="46">D75*F75</f>
        <v>40</v>
      </c>
      <c r="I75" s="163">
        <f t="shared" ref="I75" si="47">H75+G75</f>
        <v>190</v>
      </c>
      <c r="L75" s="89"/>
      <c r="M75" s="89"/>
    </row>
    <row r="76" spans="1:13" s="171" customFormat="1">
      <c r="A76" s="175" t="str">
        <f>IF(NOT(ISBLANK(D76)),MAX($A$2:A75)+1," ")</f>
        <v xml:space="preserve"> </v>
      </c>
      <c r="B76" s="212"/>
      <c r="C76" s="209"/>
      <c r="D76" s="210"/>
      <c r="E76" s="208"/>
      <c r="F76" s="208"/>
      <c r="G76" s="208"/>
      <c r="H76" s="170"/>
      <c r="I76" s="170"/>
      <c r="L76" s="170"/>
      <c r="M76" s="170"/>
    </row>
    <row r="77" spans="1:13">
      <c r="A77" s="175" t="str">
        <f>IF(NOT(ISBLANK(D77)),MAX($A$2:A76)+1," ")</f>
        <v xml:space="preserve"> </v>
      </c>
      <c r="B77" s="174" t="s">
        <v>11</v>
      </c>
      <c r="C77" s="173"/>
      <c r="D77" s="182"/>
      <c r="E77" s="164"/>
      <c r="F77" s="169"/>
      <c r="G77" s="170"/>
      <c r="H77" s="170"/>
      <c r="I77" s="170"/>
      <c r="L77" s="89"/>
      <c r="M77" s="89"/>
    </row>
    <row r="78" spans="1:13">
      <c r="A78" s="175" t="str">
        <f>IF(NOT(ISBLANK(D78)),MAX($A$2:A77)+1," ")</f>
        <v xml:space="preserve"> </v>
      </c>
      <c r="B78" s="169"/>
      <c r="C78" s="169"/>
      <c r="D78" s="169"/>
      <c r="E78" s="164"/>
      <c r="F78" s="169"/>
      <c r="G78" s="169"/>
      <c r="H78" s="169"/>
      <c r="I78" s="169"/>
      <c r="L78" s="89"/>
      <c r="M78" s="89"/>
    </row>
    <row r="79" spans="1:13" ht="82.8">
      <c r="A79" s="175">
        <f>IF(NOT(ISBLANK(D79)),MAX($A$2:A78)+1," ")</f>
        <v>240</v>
      </c>
      <c r="B79" s="186" t="s">
        <v>80</v>
      </c>
      <c r="C79" s="197"/>
      <c r="D79" s="199">
        <v>1</v>
      </c>
      <c r="E79" s="163">
        <v>50</v>
      </c>
      <c r="F79" s="170">
        <v>300</v>
      </c>
      <c r="G79" s="170">
        <f t="shared" ref="G79:G86" si="48">D79*E79</f>
        <v>50</v>
      </c>
      <c r="H79" s="170">
        <f t="shared" ref="H79:H86" si="49">D79*F79</f>
        <v>300</v>
      </c>
      <c r="I79" s="163">
        <f t="shared" ref="I79:I86" si="50">H79+G79</f>
        <v>350</v>
      </c>
      <c r="L79" s="89"/>
      <c r="M79" s="89"/>
    </row>
    <row r="80" spans="1:13" ht="55.2">
      <c r="A80" s="175">
        <f>IF(NOT(ISBLANK(D80)),MAX($A$2:A79)+1," ")</f>
        <v>241</v>
      </c>
      <c r="B80" s="198" t="s">
        <v>81</v>
      </c>
      <c r="C80" s="193"/>
      <c r="D80" s="199">
        <v>1</v>
      </c>
      <c r="E80" s="163">
        <v>60</v>
      </c>
      <c r="F80" s="170">
        <v>60</v>
      </c>
      <c r="G80" s="170">
        <f t="shared" si="48"/>
        <v>60</v>
      </c>
      <c r="H80" s="170">
        <f t="shared" si="49"/>
        <v>60</v>
      </c>
      <c r="I80" s="163">
        <f t="shared" si="50"/>
        <v>120</v>
      </c>
      <c r="L80" s="89"/>
      <c r="M80" s="89"/>
    </row>
    <row r="81" spans="1:13" ht="41.4">
      <c r="A81" s="175">
        <f>IF(NOT(ISBLANK(D81)),MAX($A$2:A80)+1," ")</f>
        <v>242</v>
      </c>
      <c r="B81" s="186" t="s">
        <v>82</v>
      </c>
      <c r="C81" s="184"/>
      <c r="D81" s="182">
        <v>20</v>
      </c>
      <c r="E81" s="163">
        <v>4</v>
      </c>
      <c r="F81" s="170">
        <v>2</v>
      </c>
      <c r="G81" s="170">
        <f t="shared" si="48"/>
        <v>80</v>
      </c>
      <c r="H81" s="170">
        <f t="shared" si="49"/>
        <v>40</v>
      </c>
      <c r="I81" s="163">
        <f t="shared" si="50"/>
        <v>120</v>
      </c>
      <c r="L81" s="89"/>
      <c r="M81" s="89"/>
    </row>
    <row r="82" spans="1:13" ht="41.4">
      <c r="A82" s="175">
        <f>IF(NOT(ISBLANK(D82)),MAX($A$2:A81)+1," ")</f>
        <v>243</v>
      </c>
      <c r="B82" s="186" t="s">
        <v>58</v>
      </c>
      <c r="C82" s="169"/>
      <c r="D82" s="182">
        <v>4</v>
      </c>
      <c r="E82" s="163">
        <v>0.8</v>
      </c>
      <c r="F82" s="170">
        <v>0.5</v>
      </c>
      <c r="G82" s="170">
        <f t="shared" si="48"/>
        <v>3.2</v>
      </c>
      <c r="H82" s="170">
        <f t="shared" si="49"/>
        <v>2</v>
      </c>
      <c r="I82" s="163">
        <f t="shared" si="50"/>
        <v>5.2</v>
      </c>
      <c r="L82" s="89"/>
      <c r="M82" s="89"/>
    </row>
    <row r="83" spans="1:13" ht="96.6">
      <c r="A83" s="175">
        <f>IF(NOT(ISBLANK(D83)),MAX($A$2:A82)+1," ")</f>
        <v>244</v>
      </c>
      <c r="B83" s="186" t="s">
        <v>57</v>
      </c>
      <c r="C83" s="169"/>
      <c r="D83" s="182">
        <v>1</v>
      </c>
      <c r="E83" s="163">
        <v>30</v>
      </c>
      <c r="F83" s="170">
        <v>80</v>
      </c>
      <c r="G83" s="170">
        <f t="shared" si="48"/>
        <v>30</v>
      </c>
      <c r="H83" s="170">
        <f t="shared" si="49"/>
        <v>80</v>
      </c>
      <c r="I83" s="163">
        <f t="shared" si="50"/>
        <v>110</v>
      </c>
      <c r="L83" s="89"/>
      <c r="M83" s="89"/>
    </row>
    <row r="84" spans="1:13" ht="27.6">
      <c r="A84" s="175">
        <f>IF(NOT(ISBLANK(D84)),MAX($A$2:A83)+1," ")</f>
        <v>245</v>
      </c>
      <c r="B84" s="186" t="s">
        <v>56</v>
      </c>
      <c r="C84" s="169"/>
      <c r="D84" s="182">
        <v>1</v>
      </c>
      <c r="E84" s="163">
        <v>20</v>
      </c>
      <c r="F84" s="170">
        <v>60</v>
      </c>
      <c r="G84" s="170">
        <f t="shared" si="48"/>
        <v>20</v>
      </c>
      <c r="H84" s="170">
        <f t="shared" si="49"/>
        <v>60</v>
      </c>
      <c r="I84" s="163">
        <f t="shared" si="50"/>
        <v>80</v>
      </c>
      <c r="L84" s="89"/>
      <c r="M84" s="89"/>
    </row>
    <row r="85" spans="1:13" ht="55.2">
      <c r="A85" s="175">
        <f>IF(NOT(ISBLANK(D85)),MAX($A$2:A84)+1," ")</f>
        <v>246</v>
      </c>
      <c r="B85" s="186" t="s">
        <v>59</v>
      </c>
      <c r="C85" s="169"/>
      <c r="D85" s="182">
        <v>1</v>
      </c>
      <c r="E85" s="163">
        <v>30</v>
      </c>
      <c r="F85" s="170">
        <v>60</v>
      </c>
      <c r="G85" s="170">
        <f t="shared" si="48"/>
        <v>30</v>
      </c>
      <c r="H85" s="170">
        <f t="shared" si="49"/>
        <v>60</v>
      </c>
      <c r="I85" s="163">
        <f t="shared" si="50"/>
        <v>90</v>
      </c>
      <c r="L85" s="89"/>
      <c r="M85" s="89"/>
    </row>
    <row r="86" spans="1:13" ht="55.2">
      <c r="A86" s="175">
        <f>IF(NOT(ISBLANK(D86)),MAX($A$2:A85)+1," ")</f>
        <v>247</v>
      </c>
      <c r="B86" s="77" t="s">
        <v>110</v>
      </c>
      <c r="C86" s="105"/>
      <c r="D86" s="82">
        <v>1</v>
      </c>
      <c r="E86" s="163">
        <v>20</v>
      </c>
      <c r="F86" s="89">
        <v>100</v>
      </c>
      <c r="G86" s="170">
        <f t="shared" si="48"/>
        <v>20</v>
      </c>
      <c r="H86" s="170">
        <f t="shared" si="49"/>
        <v>100</v>
      </c>
      <c r="I86" s="163">
        <f t="shared" si="50"/>
        <v>120</v>
      </c>
    </row>
    <row r="87" spans="1:13" ht="27.6">
      <c r="B87" s="235" t="s">
        <v>155</v>
      </c>
    </row>
  </sheetData>
  <pageMargins left="0.7" right="0.7" top="0.75" bottom="0.75" header="0.3" footer="0.3"/>
  <pageSetup paperSize="9" scale="93" orientation="portrait" r:id="rId1"/>
  <headerFooter>
    <oddHeader xml:space="preserve">&amp;L&amp;8Költségvetési kiírás:
&amp;"Arial,Félkövér"&amp;A&amp;C&amp;"Arial,Félkövér"Keresztury Dezső Általános Iskola  </oddHeader>
    <oddFooter>&amp;L&amp;"Arial Narrow,Normál"&amp;8MŰÉP Építőmérnöki Kft.
1095 Budapest, Tinódi u.6.
Tel:(1) 218-1227&amp;COldal &amp;P/&amp;N&amp;R&amp;A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Munka3">
    <tabColor rgb="FFFF0000"/>
  </sheetPr>
  <dimension ref="A1:M62"/>
  <sheetViews>
    <sheetView zoomScaleNormal="100" zoomScaleSheetLayoutView="100" workbookViewId="0">
      <selection activeCell="F63" sqref="F63"/>
    </sheetView>
  </sheetViews>
  <sheetFormatPr defaultRowHeight="13.8"/>
  <cols>
    <col min="1" max="1" width="6.33203125" style="8" customWidth="1"/>
    <col min="2" max="2" width="38.88671875" style="19" customWidth="1"/>
    <col min="3" max="3" width="6.6640625" style="20" customWidth="1"/>
    <col min="4" max="4" width="7.5546875" style="20" customWidth="1"/>
    <col min="5" max="5" width="7.33203125" style="3" customWidth="1"/>
    <col min="6" max="6" width="6.109375" style="3" customWidth="1"/>
    <col min="7" max="9" width="6.77734375" style="8" customWidth="1"/>
    <col min="10" max="16384" width="8.88671875" style="8"/>
  </cols>
  <sheetData>
    <row r="1" spans="1:13" s="20" customFormat="1">
      <c r="A1" s="5" t="s">
        <v>2</v>
      </c>
      <c r="B1" s="7" t="s">
        <v>3</v>
      </c>
      <c r="C1" s="7"/>
      <c r="D1" s="7" t="s">
        <v>4</v>
      </c>
      <c r="E1" s="7" t="s">
        <v>5</v>
      </c>
      <c r="F1" s="7" t="s">
        <v>6</v>
      </c>
      <c r="G1" s="7" t="s">
        <v>7</v>
      </c>
      <c r="H1" s="7" t="s">
        <v>8</v>
      </c>
      <c r="I1" s="7" t="s">
        <v>9</v>
      </c>
    </row>
    <row r="2" spans="1:13">
      <c r="A2" s="9"/>
      <c r="B2" s="10"/>
      <c r="C2" s="11"/>
      <c r="D2" s="45"/>
      <c r="G2" s="1"/>
      <c r="H2" s="1"/>
    </row>
    <row r="3" spans="1:13">
      <c r="A3" s="9"/>
      <c r="B3" s="13" t="s">
        <v>10</v>
      </c>
      <c r="C3" s="11"/>
      <c r="D3" s="45"/>
      <c r="G3" s="1"/>
      <c r="H3" s="1"/>
    </row>
    <row r="4" spans="1:13">
      <c r="A4" s="9"/>
      <c r="B4" s="13"/>
      <c r="C4" s="11"/>
      <c r="D4" s="45"/>
      <c r="G4" s="1"/>
      <c r="H4" s="1"/>
    </row>
    <row r="5" spans="1:13" ht="41.4">
      <c r="A5" s="60" t="str">
        <f>IF(NOT(ISBLANK(D5)),MAX($A$1:A2)+1," ")</f>
        <v xml:space="preserve"> </v>
      </c>
      <c r="B5" s="61" t="s">
        <v>76</v>
      </c>
      <c r="C5" s="65"/>
      <c r="D5" s="71"/>
      <c r="G5" s="3"/>
      <c r="H5" s="3"/>
      <c r="I5" s="3"/>
      <c r="L5" s="3"/>
      <c r="M5" s="3"/>
    </row>
    <row r="6" spans="1:13">
      <c r="A6" s="60">
        <v>300</v>
      </c>
      <c r="B6" s="243" t="s">
        <v>77</v>
      </c>
      <c r="C6" s="65"/>
      <c r="D6" s="244">
        <v>2648</v>
      </c>
      <c r="E6" s="245">
        <v>0.6</v>
      </c>
      <c r="F6" s="226">
        <v>0.6</v>
      </c>
      <c r="G6" s="226">
        <f>D6*E6</f>
        <v>1588.8</v>
      </c>
      <c r="H6" s="226">
        <f>D6*F6</f>
        <v>1588.8</v>
      </c>
      <c r="I6" s="226">
        <f>H6+G6</f>
        <v>3177.6</v>
      </c>
      <c r="L6" s="3"/>
      <c r="M6" s="3"/>
    </row>
    <row r="7" spans="1:13">
      <c r="A7" s="60">
        <f>IF(NOT(ISBLANK(D7)),MAX($A$1:A6)+1," ")</f>
        <v>301</v>
      </c>
      <c r="B7" s="243" t="s">
        <v>78</v>
      </c>
      <c r="C7" s="65"/>
      <c r="D7" s="244">
        <v>501</v>
      </c>
      <c r="E7" s="245">
        <v>0.7</v>
      </c>
      <c r="F7" s="226">
        <v>0.6</v>
      </c>
      <c r="G7" s="226">
        <v>78.600000000000009</v>
      </c>
      <c r="H7" s="226">
        <f t="shared" ref="H7:H10" si="0">F7*D7</f>
        <v>300.59999999999997</v>
      </c>
      <c r="I7" s="226">
        <f t="shared" ref="I7:I10" si="1">H7+G7</f>
        <v>379.2</v>
      </c>
      <c r="L7" s="3"/>
      <c r="M7" s="3"/>
    </row>
    <row r="8" spans="1:13">
      <c r="A8" s="228">
        <f>IF(NOT(ISBLANK(D8)),MAX($A$1:A7)+1," ")</f>
        <v>302</v>
      </c>
      <c r="B8" s="243" t="s">
        <v>79</v>
      </c>
      <c r="C8" s="65"/>
      <c r="D8" s="244">
        <v>367.4</v>
      </c>
      <c r="E8" s="245">
        <v>0.95</v>
      </c>
      <c r="F8" s="226">
        <v>0.6</v>
      </c>
      <c r="G8" s="226">
        <v>78.600000000000009</v>
      </c>
      <c r="H8" s="226">
        <f t="shared" si="0"/>
        <v>220.43999999999997</v>
      </c>
      <c r="I8" s="226">
        <f t="shared" si="1"/>
        <v>299.03999999999996</v>
      </c>
      <c r="L8" s="3"/>
      <c r="M8" s="3"/>
    </row>
    <row r="9" spans="1:13" s="90" customFormat="1">
      <c r="A9" s="228">
        <f>IF(NOT(ISBLANK(D9)),MAX($A$1:A8)+1," ")</f>
        <v>303</v>
      </c>
      <c r="B9" s="243" t="s">
        <v>85</v>
      </c>
      <c r="C9" s="91"/>
      <c r="D9" s="244">
        <v>334</v>
      </c>
      <c r="E9" s="245">
        <v>1.31</v>
      </c>
      <c r="F9" s="226">
        <v>0.6</v>
      </c>
      <c r="G9" s="226">
        <v>78.600000000000009</v>
      </c>
      <c r="H9" s="226">
        <f t="shared" si="0"/>
        <v>200.4</v>
      </c>
      <c r="I9" s="226">
        <f t="shared" si="1"/>
        <v>279</v>
      </c>
      <c r="L9" s="89"/>
      <c r="M9" s="89"/>
    </row>
    <row r="10" spans="1:13" s="90" customFormat="1">
      <c r="A10" s="228">
        <f>IF(NOT(ISBLANK(D10)),MAX($A$1:A9)+1," ")</f>
        <v>304</v>
      </c>
      <c r="B10" s="243" t="s">
        <v>91</v>
      </c>
      <c r="C10" s="91"/>
      <c r="D10" s="244">
        <v>283.90000000000003</v>
      </c>
      <c r="E10" s="245">
        <v>1.68</v>
      </c>
      <c r="F10" s="226">
        <v>0.6</v>
      </c>
      <c r="G10" s="226">
        <v>78.600000000000009</v>
      </c>
      <c r="H10" s="226">
        <f t="shared" si="0"/>
        <v>170.34</v>
      </c>
      <c r="I10" s="226">
        <f t="shared" si="1"/>
        <v>248.94</v>
      </c>
      <c r="L10" s="89"/>
      <c r="M10" s="89"/>
    </row>
    <row r="11" spans="1:13" s="90" customFormat="1">
      <c r="A11" s="228">
        <f>IF(NOT(ISBLANK(D11)),MAX($A$1:A10)+1," ")</f>
        <v>305</v>
      </c>
      <c r="B11" s="243" t="s">
        <v>92</v>
      </c>
      <c r="C11" s="91"/>
      <c r="D11" s="244">
        <v>250.5</v>
      </c>
      <c r="E11" s="245">
        <v>2.17</v>
      </c>
      <c r="F11" s="226">
        <v>0.6</v>
      </c>
      <c r="G11" s="226">
        <v>78.600000000000009</v>
      </c>
      <c r="H11" s="226">
        <f t="shared" ref="H11" si="2">F11*D11</f>
        <v>150.29999999999998</v>
      </c>
      <c r="I11" s="226">
        <f t="shared" ref="I11" si="3">H11+G11</f>
        <v>228.89999999999998</v>
      </c>
      <c r="L11" s="89"/>
      <c r="M11" s="89"/>
    </row>
    <row r="12" spans="1:13" s="227" customFormat="1">
      <c r="A12" s="228">
        <f>IF(NOT(ISBLANK(D12)),MAX($A$1:A11)+1," ")</f>
        <v>306</v>
      </c>
      <c r="B12" s="243" t="s">
        <v>158</v>
      </c>
      <c r="C12" s="229"/>
      <c r="D12" s="244">
        <v>183.7</v>
      </c>
      <c r="E12" s="226">
        <v>2.8</v>
      </c>
      <c r="F12" s="226">
        <v>0.6</v>
      </c>
      <c r="G12" s="226">
        <v>78.600000000000009</v>
      </c>
      <c r="H12" s="226">
        <f t="shared" ref="H12" si="4">F12*D12</f>
        <v>110.21999999999998</v>
      </c>
      <c r="I12" s="226">
        <f t="shared" ref="I12" si="5">H12+G12</f>
        <v>188.82</v>
      </c>
      <c r="L12" s="226"/>
      <c r="M12" s="226"/>
    </row>
    <row r="13" spans="1:13">
      <c r="A13" s="228" t="str">
        <f>IF(NOT(ISBLANK(D13)),MAX($A$1:A12)+1," ")</f>
        <v xml:space="preserve"> </v>
      </c>
      <c r="D13" s="17"/>
      <c r="G13" s="3"/>
      <c r="H13" s="3"/>
      <c r="I13" s="3"/>
      <c r="L13" s="3"/>
      <c r="M13" s="3"/>
    </row>
    <row r="14" spans="1:13">
      <c r="A14" s="228" t="str">
        <f>IF(NOT(ISBLANK(D14)),MAX($A$1:A13)+1," ")</f>
        <v xml:space="preserve"> </v>
      </c>
      <c r="B14" s="13" t="s">
        <v>35</v>
      </c>
      <c r="C14" s="11"/>
      <c r="D14" s="45"/>
      <c r="G14" s="3"/>
      <c r="H14" s="3"/>
      <c r="I14" s="3"/>
      <c r="L14" s="3"/>
      <c r="M14" s="3"/>
    </row>
    <row r="15" spans="1:13">
      <c r="A15" s="228" t="str">
        <f>IF(NOT(ISBLANK(D15)),MAX($A$1:A14)+1," ")</f>
        <v xml:space="preserve"> </v>
      </c>
      <c r="B15" s="13"/>
      <c r="C15" s="11"/>
      <c r="D15" s="45"/>
      <c r="G15" s="3"/>
      <c r="H15" s="3"/>
      <c r="I15" s="3"/>
      <c r="L15" s="3"/>
      <c r="M15" s="3"/>
    </row>
    <row r="16" spans="1:13" ht="41.4">
      <c r="A16" s="228" t="str">
        <f>IF(NOT(ISBLANK(D16)),MAX($A$1:A15)+1," ")</f>
        <v xml:space="preserve"> </v>
      </c>
      <c r="B16" s="15" t="s">
        <v>36</v>
      </c>
      <c r="C16" s="22"/>
      <c r="D16" s="17"/>
      <c r="G16" s="3"/>
      <c r="H16" s="3"/>
      <c r="I16" s="3"/>
      <c r="L16" s="3"/>
      <c r="M16" s="3"/>
    </row>
    <row r="17" spans="1:13">
      <c r="A17" s="228">
        <f>IF(NOT(ISBLANK(D17)),MAX($A$1:A16)+1," ")</f>
        <v>307</v>
      </c>
      <c r="B17" s="15" t="s">
        <v>54</v>
      </c>
      <c r="C17" s="25"/>
      <c r="D17" s="17">
        <v>240</v>
      </c>
      <c r="E17" s="3">
        <v>3</v>
      </c>
      <c r="F17" s="3">
        <v>1</v>
      </c>
      <c r="G17" s="3">
        <f>D17*E17</f>
        <v>720</v>
      </c>
      <c r="H17" s="3">
        <f>D17*F17</f>
        <v>240</v>
      </c>
      <c r="I17" s="3">
        <f>H17+G17</f>
        <v>960</v>
      </c>
      <c r="L17" s="3"/>
      <c r="M17" s="3"/>
    </row>
    <row r="18" spans="1:13">
      <c r="A18" s="228" t="str">
        <f>IF(NOT(ISBLANK(D18)),MAX($A$1:A17)+1," ")</f>
        <v xml:space="preserve"> </v>
      </c>
      <c r="B18" s="24"/>
      <c r="C18" s="25"/>
      <c r="D18" s="17"/>
      <c r="G18" s="3"/>
      <c r="H18" s="3"/>
      <c r="I18" s="3"/>
      <c r="L18" s="3"/>
      <c r="M18" s="3"/>
    </row>
    <row r="19" spans="1:13">
      <c r="A19" s="228" t="str">
        <f>IF(NOT(ISBLANK(D19)),MAX($A$1:A18)+1," ")</f>
        <v xml:space="preserve"> </v>
      </c>
      <c r="B19" s="66" t="s">
        <v>73</v>
      </c>
      <c r="C19" s="67"/>
      <c r="D19" s="68"/>
      <c r="E19" s="63"/>
      <c r="F19" s="63"/>
      <c r="G19" s="63"/>
      <c r="H19" s="63"/>
      <c r="I19" s="63"/>
      <c r="L19" s="3"/>
      <c r="M19" s="3"/>
    </row>
    <row r="20" spans="1:13">
      <c r="A20" s="228" t="str">
        <f>IF(NOT(ISBLANK(D20)),MAX($A$1:A19)+1," ")</f>
        <v xml:space="preserve"> </v>
      </c>
      <c r="B20" s="66"/>
      <c r="C20" s="67"/>
      <c r="D20" s="68"/>
      <c r="E20" s="63"/>
      <c r="F20" s="63"/>
      <c r="G20" s="63"/>
      <c r="H20" s="63"/>
      <c r="I20" s="63"/>
      <c r="L20" s="3"/>
      <c r="M20" s="3"/>
    </row>
    <row r="21" spans="1:13" ht="41.4">
      <c r="A21" s="228">
        <f>IF(NOT(ISBLANK(D21)),MAX($A$1:A20)+1," ")</f>
        <v>308</v>
      </c>
      <c r="B21" s="69" t="s">
        <v>74</v>
      </c>
      <c r="C21" s="70"/>
      <c r="D21" s="62">
        <v>2200</v>
      </c>
      <c r="E21" s="3">
        <v>1</v>
      </c>
      <c r="F21" s="3">
        <v>1</v>
      </c>
      <c r="G21" s="3">
        <f>E21*D21</f>
        <v>2200</v>
      </c>
      <c r="H21" s="3">
        <f>F21*D21</f>
        <v>2200</v>
      </c>
      <c r="I21" s="3">
        <f>H21+G21</f>
        <v>4400</v>
      </c>
      <c r="L21" s="3"/>
      <c r="M21" s="3"/>
    </row>
    <row r="22" spans="1:13">
      <c r="A22" s="228" t="str">
        <f>IF(NOT(ISBLANK(D22)),MAX($A$1:A21)+1," ")</f>
        <v xml:space="preserve"> </v>
      </c>
      <c r="B22" s="24"/>
      <c r="C22" s="25"/>
      <c r="D22" s="17"/>
      <c r="G22" s="3"/>
      <c r="H22" s="3"/>
      <c r="I22" s="3"/>
      <c r="L22" s="3"/>
      <c r="M22" s="3"/>
    </row>
    <row r="23" spans="1:13">
      <c r="A23" s="228" t="str">
        <f>IF(NOT(ISBLANK(D23)),MAX($A$1:A22)+1," ")</f>
        <v xml:space="preserve"> </v>
      </c>
      <c r="B23" s="13" t="s">
        <v>13</v>
      </c>
      <c r="C23" s="11"/>
      <c r="D23" s="45"/>
      <c r="G23" s="3"/>
      <c r="H23" s="3"/>
      <c r="I23" s="3"/>
      <c r="L23" s="3"/>
      <c r="M23" s="3"/>
    </row>
    <row r="24" spans="1:13">
      <c r="A24" s="228" t="str">
        <f>IF(NOT(ISBLANK(D24)),MAX($A$1:A23)+1," ")</f>
        <v xml:space="preserve"> </v>
      </c>
      <c r="G24" s="3"/>
      <c r="H24" s="3"/>
      <c r="I24" s="3"/>
      <c r="L24" s="3"/>
      <c r="M24" s="3"/>
    </row>
    <row r="25" spans="1:13" s="81" customFormat="1" ht="27.6">
      <c r="A25" s="228">
        <f>IF(NOT(ISBLANK(D25)),MAX($A$1:A24)+1," ")</f>
        <v>309</v>
      </c>
      <c r="B25" s="86" t="s">
        <v>84</v>
      </c>
      <c r="C25" s="83" t="s">
        <v>18</v>
      </c>
      <c r="D25" s="84">
        <v>4</v>
      </c>
      <c r="E25" s="87">
        <v>3.28</v>
      </c>
      <c r="F25" s="87">
        <v>0.64000000000000012</v>
      </c>
      <c r="G25" s="87">
        <v>45.919999999999995</v>
      </c>
      <c r="H25" s="87">
        <v>8.9600000000000009</v>
      </c>
      <c r="I25" s="87">
        <v>54.879999999999995</v>
      </c>
      <c r="L25" s="80"/>
      <c r="M25" s="80"/>
    </row>
    <row r="26" spans="1:13" s="81" customFormat="1">
      <c r="A26" s="228">
        <f>IF(NOT(ISBLANK(D26)),MAX($A$1:A25)+1," ")</f>
        <v>310</v>
      </c>
      <c r="B26" s="85"/>
      <c r="C26" s="239" t="s">
        <v>14</v>
      </c>
      <c r="D26" s="199">
        <v>20</v>
      </c>
      <c r="E26" s="87">
        <v>3.28</v>
      </c>
      <c r="F26" s="87">
        <v>0.64000000000000012</v>
      </c>
      <c r="G26" s="87">
        <v>26.24</v>
      </c>
      <c r="H26" s="87">
        <v>5.120000000000001</v>
      </c>
      <c r="I26" s="87">
        <v>31.36</v>
      </c>
      <c r="L26" s="80"/>
      <c r="M26" s="80"/>
    </row>
    <row r="27" spans="1:13" s="81" customFormat="1">
      <c r="A27" s="228">
        <f>IF(NOT(ISBLANK(D27)),MAX($A$1:A26)+1," ")</f>
        <v>311</v>
      </c>
      <c r="B27" s="85"/>
      <c r="C27" s="239" t="s">
        <v>40</v>
      </c>
      <c r="D27" s="199">
        <v>24</v>
      </c>
      <c r="E27" s="87">
        <v>4.0999999999999996</v>
      </c>
      <c r="F27" s="87">
        <v>0.64000000000000012</v>
      </c>
      <c r="G27" s="87">
        <v>32.799999999999997</v>
      </c>
      <c r="H27" s="87">
        <v>5.120000000000001</v>
      </c>
      <c r="I27" s="87">
        <v>37.92</v>
      </c>
      <c r="L27" s="80"/>
      <c r="M27" s="80"/>
    </row>
    <row r="28" spans="1:13" s="81" customFormat="1">
      <c r="A28" s="228">
        <f>IF(NOT(ISBLANK(D28)),MAX($A$1:A27)+1," ")</f>
        <v>312</v>
      </c>
      <c r="B28" s="186"/>
      <c r="C28" s="239" t="s">
        <v>83</v>
      </c>
      <c r="D28" s="199">
        <v>14</v>
      </c>
      <c r="E28" s="87">
        <v>4.92</v>
      </c>
      <c r="F28" s="87">
        <v>0.64000000000000012</v>
      </c>
      <c r="G28" s="87">
        <v>118.08</v>
      </c>
      <c r="H28" s="87">
        <v>15.360000000000003</v>
      </c>
      <c r="I28" s="87">
        <v>133.44</v>
      </c>
      <c r="L28" s="80"/>
      <c r="M28" s="80"/>
    </row>
    <row r="29" spans="1:13" s="88" customFormat="1" ht="69">
      <c r="A29" s="228" t="str">
        <f>IF(NOT(ISBLANK(D29)),MAX($A$1:A28)+1," ")</f>
        <v xml:space="preserve"> </v>
      </c>
      <c r="B29" s="186" t="s">
        <v>133</v>
      </c>
      <c r="C29" s="186"/>
      <c r="D29" s="199"/>
      <c r="E29" s="170" t="s">
        <v>105</v>
      </c>
      <c r="F29" s="170" t="s">
        <v>105</v>
      </c>
      <c r="G29" s="170"/>
      <c r="H29" s="170"/>
      <c r="I29" s="170"/>
      <c r="L29" s="87"/>
      <c r="M29" s="87"/>
    </row>
    <row r="30" spans="1:13" s="90" customFormat="1">
      <c r="A30" s="228">
        <f>IF(NOT(ISBLANK(D30)),MAX($A$1:A29)+1," ")</f>
        <v>313</v>
      </c>
      <c r="B30" s="186" t="s">
        <v>134</v>
      </c>
      <c r="C30" s="186"/>
      <c r="D30" s="199">
        <v>15</v>
      </c>
      <c r="E30" s="170">
        <v>57.24</v>
      </c>
      <c r="F30" s="170">
        <v>3</v>
      </c>
      <c r="G30" s="170">
        <f t="shared" ref="G30" si="6">D30*E30</f>
        <v>858.6</v>
      </c>
      <c r="H30" s="170">
        <f t="shared" ref="H30" si="7">D30*F30</f>
        <v>45</v>
      </c>
      <c r="I30" s="170">
        <f t="shared" ref="I30" si="8">H30+G30</f>
        <v>903.6</v>
      </c>
      <c r="L30" s="89"/>
      <c r="M30" s="89"/>
    </row>
    <row r="31" spans="1:13" s="90" customFormat="1">
      <c r="A31" s="228">
        <f>IF(NOT(ISBLANK(D31)),MAX($A$1:A30)+1," ")</f>
        <v>314</v>
      </c>
      <c r="B31" s="186" t="s">
        <v>135</v>
      </c>
      <c r="C31" s="186"/>
      <c r="D31" s="199">
        <v>36</v>
      </c>
      <c r="E31" s="170">
        <v>63</v>
      </c>
      <c r="F31" s="170">
        <v>3</v>
      </c>
      <c r="G31" s="170">
        <f t="shared" ref="G31:G33" si="9">D31*E31</f>
        <v>2268</v>
      </c>
      <c r="H31" s="170">
        <f t="shared" ref="H31:H33" si="10">D31*F31</f>
        <v>108</v>
      </c>
      <c r="I31" s="170">
        <f t="shared" ref="I31:I33" si="11">H31+G31</f>
        <v>2376</v>
      </c>
      <c r="L31" s="89"/>
      <c r="M31" s="89"/>
    </row>
    <row r="32" spans="1:13" s="171" customFormat="1">
      <c r="A32" s="228">
        <f>IF(NOT(ISBLANK(D32)),MAX($A$1:A31)+1," ")</f>
        <v>315</v>
      </c>
      <c r="B32" s="186" t="s">
        <v>136</v>
      </c>
      <c r="C32" s="186"/>
      <c r="D32" s="199">
        <v>9</v>
      </c>
      <c r="E32" s="170">
        <v>65</v>
      </c>
      <c r="F32" s="170">
        <v>3</v>
      </c>
      <c r="G32" s="170">
        <f t="shared" si="9"/>
        <v>585</v>
      </c>
      <c r="H32" s="170">
        <f t="shared" si="10"/>
        <v>27</v>
      </c>
      <c r="I32" s="170">
        <f t="shared" si="11"/>
        <v>612</v>
      </c>
      <c r="L32" s="170"/>
      <c r="M32" s="170"/>
    </row>
    <row r="33" spans="1:13">
      <c r="A33" s="228">
        <f>IF(NOT(ISBLANK(D33)),MAX($A$1:A32)+1," ")</f>
        <v>316</v>
      </c>
      <c r="B33" s="61" t="s">
        <v>70</v>
      </c>
      <c r="C33" s="186"/>
      <c r="D33" s="199">
        <v>328</v>
      </c>
      <c r="E33" s="170">
        <v>2.4</v>
      </c>
      <c r="F33" s="170">
        <v>2</v>
      </c>
      <c r="G33" s="170">
        <f t="shared" si="9"/>
        <v>787.19999999999993</v>
      </c>
      <c r="H33" s="170">
        <f t="shared" si="10"/>
        <v>656</v>
      </c>
      <c r="I33" s="170">
        <f t="shared" si="11"/>
        <v>1443.1999999999998</v>
      </c>
      <c r="L33" s="3"/>
      <c r="M33" s="3"/>
    </row>
    <row r="34" spans="1:13">
      <c r="A34" s="228">
        <f>IF(NOT(ISBLANK(D34)),MAX($A$1:A33)+1," ")</f>
        <v>317</v>
      </c>
      <c r="B34" s="186" t="s">
        <v>71</v>
      </c>
      <c r="C34" s="186"/>
      <c r="D34" s="199">
        <f>D33</f>
        <v>328</v>
      </c>
      <c r="E34" s="170">
        <v>2.6</v>
      </c>
      <c r="F34" s="170">
        <v>0.5</v>
      </c>
      <c r="G34" s="170">
        <f t="shared" ref="G34:G35" si="12">E34*D34</f>
        <v>852.80000000000007</v>
      </c>
      <c r="H34" s="170">
        <f t="shared" ref="H34:H35" si="13">F34*D34</f>
        <v>164</v>
      </c>
      <c r="I34" s="170">
        <f t="shared" ref="I34:I35" si="14">H34+G34</f>
        <v>1016.8000000000001</v>
      </c>
      <c r="L34" s="3"/>
      <c r="M34" s="3"/>
    </row>
    <row r="35" spans="1:13">
      <c r="A35" s="228">
        <f>IF(NOT(ISBLANK(D35)),MAX($A$1:A34)+1," ")</f>
        <v>318</v>
      </c>
      <c r="B35" s="64" t="s">
        <v>72</v>
      </c>
      <c r="C35" s="65"/>
      <c r="D35" s="62">
        <f>D34</f>
        <v>328</v>
      </c>
      <c r="E35" s="170">
        <v>1.8</v>
      </c>
      <c r="F35" s="170">
        <v>2</v>
      </c>
      <c r="G35" s="170">
        <f t="shared" si="12"/>
        <v>590.4</v>
      </c>
      <c r="H35" s="170">
        <f t="shared" si="13"/>
        <v>656</v>
      </c>
      <c r="I35" s="170">
        <f t="shared" si="14"/>
        <v>1246.4000000000001</v>
      </c>
      <c r="L35" s="3"/>
      <c r="M35" s="3"/>
    </row>
    <row r="36" spans="1:13">
      <c r="A36" s="228" t="str">
        <f>IF(NOT(ISBLANK(D36)),MAX($A$1:A35)+1," ")</f>
        <v xml:space="preserve"> </v>
      </c>
      <c r="B36" s="46"/>
      <c r="D36" s="199"/>
      <c r="E36" s="170"/>
      <c r="F36" s="170"/>
      <c r="G36" s="170"/>
      <c r="H36" s="170"/>
      <c r="I36" s="170"/>
      <c r="L36" s="3"/>
      <c r="M36" s="3"/>
    </row>
    <row r="37" spans="1:13">
      <c r="A37" s="228" t="str">
        <f>IF(NOT(ISBLANK(D37)),MAX($A$1:A36)+1," ")</f>
        <v xml:space="preserve"> </v>
      </c>
      <c r="B37" s="13" t="s">
        <v>26</v>
      </c>
      <c r="D37" s="23"/>
      <c r="G37" s="3"/>
      <c r="H37" s="3"/>
      <c r="I37" s="3"/>
      <c r="L37" s="3"/>
      <c r="M37" s="3"/>
    </row>
    <row r="38" spans="1:13">
      <c r="A38" s="228" t="str">
        <f>IF(NOT(ISBLANK(D38)),MAX($A$1:A37)+1," ")</f>
        <v xml:space="preserve"> </v>
      </c>
      <c r="B38" s="13"/>
      <c r="D38" s="23"/>
      <c r="G38" s="3"/>
      <c r="H38" s="3"/>
      <c r="I38" s="3"/>
      <c r="L38" s="3"/>
      <c r="M38" s="3"/>
    </row>
    <row r="39" spans="1:13" ht="96.6">
      <c r="A39" s="228" t="str">
        <f>IF(NOT(ISBLANK(D39)),MAX($A$1:A38)+1," ")</f>
        <v xml:space="preserve"> </v>
      </c>
      <c r="B39" s="59" t="s">
        <v>69</v>
      </c>
      <c r="D39" s="238"/>
      <c r="E39" s="226"/>
      <c r="G39" s="3"/>
      <c r="H39" s="3"/>
      <c r="I39" s="3"/>
      <c r="L39" s="3"/>
      <c r="M39" s="3"/>
    </row>
    <row r="40" spans="1:13">
      <c r="A40" s="228">
        <f>IF(NOT(ISBLANK(D40)),MAX($A$1:A39)+1," ")</f>
        <v>319</v>
      </c>
      <c r="B40" s="237" t="s">
        <v>137</v>
      </c>
      <c r="C40" s="104"/>
      <c r="D40" s="238">
        <v>34</v>
      </c>
      <c r="E40" s="226">
        <v>24</v>
      </c>
      <c r="F40" s="3">
        <v>5</v>
      </c>
      <c r="G40" s="3">
        <f t="shared" ref="G40" si="15">D40*E40</f>
        <v>816</v>
      </c>
      <c r="H40" s="3">
        <f t="shared" ref="H40" si="16">D40*F40</f>
        <v>170</v>
      </c>
      <c r="I40" s="3">
        <f t="shared" ref="I40" si="17">H40+G40</f>
        <v>986</v>
      </c>
      <c r="L40" s="3"/>
      <c r="M40" s="3"/>
    </row>
    <row r="41" spans="1:13">
      <c r="A41" s="228">
        <f>IF(NOT(ISBLANK(D41)),MAX($A$1:A40)+1," ")</f>
        <v>320</v>
      </c>
      <c r="B41" s="237" t="s">
        <v>156</v>
      </c>
      <c r="C41" s="104"/>
      <c r="D41" s="238">
        <v>34</v>
      </c>
      <c r="E41" s="226">
        <v>26.7</v>
      </c>
      <c r="F41" s="226">
        <v>5</v>
      </c>
      <c r="G41" s="226">
        <f t="shared" ref="G41:G49" si="18">D41*E41</f>
        <v>907.8</v>
      </c>
      <c r="H41" s="226">
        <f t="shared" ref="H41:H49" si="19">D41*F41</f>
        <v>170</v>
      </c>
      <c r="I41" s="226">
        <f t="shared" ref="I41:I49" si="20">H41+G41</f>
        <v>1077.8</v>
      </c>
      <c r="L41" s="3"/>
      <c r="M41" s="3"/>
    </row>
    <row r="42" spans="1:13">
      <c r="A42" s="228">
        <f>IF(NOT(ISBLANK(D42)),MAX($A$1:A41)+1," ")</f>
        <v>321</v>
      </c>
      <c r="B42" s="237" t="s">
        <v>138</v>
      </c>
      <c r="C42" s="104"/>
      <c r="D42" s="238">
        <v>4</v>
      </c>
      <c r="E42" s="226">
        <v>28</v>
      </c>
      <c r="F42" s="226">
        <v>5</v>
      </c>
      <c r="G42" s="226">
        <f t="shared" si="18"/>
        <v>112</v>
      </c>
      <c r="H42" s="226">
        <f t="shared" si="19"/>
        <v>20</v>
      </c>
      <c r="I42" s="226">
        <f t="shared" si="20"/>
        <v>132</v>
      </c>
      <c r="L42" s="3"/>
      <c r="M42" s="3"/>
    </row>
    <row r="43" spans="1:13">
      <c r="A43" s="228">
        <f>IF(NOT(ISBLANK(D43)),MAX($A$1:A42)+1," ")</f>
        <v>322</v>
      </c>
      <c r="B43" s="237" t="s">
        <v>157</v>
      </c>
      <c r="C43" s="104"/>
      <c r="D43" s="238">
        <v>1</v>
      </c>
      <c r="E43" s="226">
        <v>31</v>
      </c>
      <c r="F43" s="226">
        <v>5</v>
      </c>
      <c r="G43" s="226">
        <f t="shared" si="18"/>
        <v>31</v>
      </c>
      <c r="H43" s="226">
        <f t="shared" si="19"/>
        <v>5</v>
      </c>
      <c r="I43" s="226">
        <f t="shared" si="20"/>
        <v>36</v>
      </c>
      <c r="L43" s="3"/>
      <c r="M43" s="3"/>
    </row>
    <row r="44" spans="1:13">
      <c r="A44" s="228">
        <f>IF(NOT(ISBLANK(D44)),MAX($A$1:A43)+1," ")</f>
        <v>323</v>
      </c>
      <c r="B44" s="237" t="s">
        <v>95</v>
      </c>
      <c r="C44" s="104"/>
      <c r="D44" s="238">
        <v>27</v>
      </c>
      <c r="E44" s="226">
        <v>11</v>
      </c>
      <c r="F44" s="226">
        <v>5</v>
      </c>
      <c r="G44" s="226">
        <f t="shared" si="18"/>
        <v>297</v>
      </c>
      <c r="H44" s="226">
        <f t="shared" si="19"/>
        <v>135</v>
      </c>
      <c r="I44" s="226">
        <f t="shared" si="20"/>
        <v>432</v>
      </c>
      <c r="L44" s="3"/>
      <c r="M44" s="3"/>
    </row>
    <row r="45" spans="1:13" s="171" customFormat="1">
      <c r="A45" s="228">
        <f>IF(NOT(ISBLANK(D45)),MAX($A$1:A44)+1," ")</f>
        <v>324</v>
      </c>
      <c r="B45" s="237" t="s">
        <v>96</v>
      </c>
      <c r="C45" s="211"/>
      <c r="D45" s="238">
        <v>15</v>
      </c>
      <c r="E45" s="226">
        <v>13</v>
      </c>
      <c r="F45" s="226">
        <v>5</v>
      </c>
      <c r="G45" s="226">
        <f t="shared" si="18"/>
        <v>195</v>
      </c>
      <c r="H45" s="226">
        <f t="shared" si="19"/>
        <v>75</v>
      </c>
      <c r="I45" s="226">
        <f t="shared" si="20"/>
        <v>270</v>
      </c>
      <c r="L45" s="170"/>
      <c r="M45" s="170"/>
    </row>
    <row r="46" spans="1:13" s="171" customFormat="1">
      <c r="A46" s="228">
        <f>IF(NOT(ISBLANK(D46)),MAX($A$1:A45)+1," ")</f>
        <v>325</v>
      </c>
      <c r="B46" s="237" t="s">
        <v>129</v>
      </c>
      <c r="C46" s="211"/>
      <c r="D46" s="238">
        <v>15</v>
      </c>
      <c r="E46" s="226">
        <v>15.2</v>
      </c>
      <c r="F46" s="226">
        <v>5</v>
      </c>
      <c r="G46" s="226">
        <f t="shared" si="18"/>
        <v>228</v>
      </c>
      <c r="H46" s="226">
        <f t="shared" si="19"/>
        <v>75</v>
      </c>
      <c r="I46" s="226">
        <f t="shared" si="20"/>
        <v>303</v>
      </c>
      <c r="L46" s="170"/>
      <c r="M46" s="170"/>
    </row>
    <row r="47" spans="1:13" s="171" customFormat="1">
      <c r="A47" s="228">
        <f>IF(NOT(ISBLANK(D47)),MAX($A$1:A46)+1," ")</f>
        <v>326</v>
      </c>
      <c r="B47" s="237" t="s">
        <v>97</v>
      </c>
      <c r="C47" s="211"/>
      <c r="D47" s="238">
        <v>33</v>
      </c>
      <c r="E47" s="226">
        <v>18</v>
      </c>
      <c r="F47" s="226">
        <v>5</v>
      </c>
      <c r="G47" s="226">
        <f t="shared" si="18"/>
        <v>594</v>
      </c>
      <c r="H47" s="226">
        <f t="shared" si="19"/>
        <v>165</v>
      </c>
      <c r="I47" s="226">
        <f t="shared" si="20"/>
        <v>759</v>
      </c>
      <c r="L47" s="170"/>
      <c r="M47" s="170"/>
    </row>
    <row r="48" spans="1:13" s="227" customFormat="1">
      <c r="A48" s="228">
        <f>IF(NOT(ISBLANK(D48)),MAX($A$1:A47)+1," ")</f>
        <v>327</v>
      </c>
      <c r="B48" s="237" t="s">
        <v>98</v>
      </c>
      <c r="C48" s="241"/>
      <c r="D48" s="238">
        <v>127</v>
      </c>
      <c r="E48" s="226">
        <v>20</v>
      </c>
      <c r="F48" s="226">
        <v>5</v>
      </c>
      <c r="G48" s="226">
        <f t="shared" si="18"/>
        <v>2540</v>
      </c>
      <c r="H48" s="226">
        <f t="shared" si="19"/>
        <v>635</v>
      </c>
      <c r="I48" s="226">
        <f t="shared" si="20"/>
        <v>3175</v>
      </c>
      <c r="L48" s="226"/>
      <c r="M48" s="226"/>
    </row>
    <row r="49" spans="1:13" s="227" customFormat="1">
      <c r="A49" s="228">
        <f>IF(NOT(ISBLANK(D49)),MAX($A$1:A48)+1," ")</f>
        <v>328</v>
      </c>
      <c r="B49" s="237" t="s">
        <v>99</v>
      </c>
      <c r="C49" s="241"/>
      <c r="D49" s="238">
        <v>38</v>
      </c>
      <c r="E49" s="226">
        <v>22.8</v>
      </c>
      <c r="F49" s="226">
        <v>5</v>
      </c>
      <c r="G49" s="226">
        <f t="shared" si="18"/>
        <v>866.4</v>
      </c>
      <c r="H49" s="226">
        <f t="shared" si="19"/>
        <v>190</v>
      </c>
      <c r="I49" s="226">
        <f t="shared" si="20"/>
        <v>1056.4000000000001</v>
      </c>
      <c r="L49" s="226"/>
      <c r="M49" s="226"/>
    </row>
    <row r="50" spans="1:13" s="214" customFormat="1" ht="41.4">
      <c r="A50" s="228">
        <f>IF(NOT(ISBLANK(D50)),MAX($A$1:A49)+1," ")</f>
        <v>329</v>
      </c>
      <c r="B50" s="221" t="s">
        <v>139</v>
      </c>
      <c r="C50" s="211"/>
      <c r="D50" s="222">
        <v>12</v>
      </c>
      <c r="E50" s="213">
        <v>160</v>
      </c>
      <c r="F50" s="213">
        <v>5</v>
      </c>
      <c r="G50" s="213">
        <f t="shared" ref="G50" si="21">D50*E50</f>
        <v>1920</v>
      </c>
      <c r="H50" s="213">
        <f t="shared" ref="H50" si="22">D50*F50</f>
        <v>60</v>
      </c>
      <c r="I50" s="213">
        <f t="shared" ref="I50" si="23">H50+G50</f>
        <v>1980</v>
      </c>
      <c r="L50" s="213"/>
      <c r="M50" s="213"/>
    </row>
    <row r="51" spans="1:13" s="171" customFormat="1">
      <c r="A51" s="228" t="str">
        <f>IF(NOT(ISBLANK(D51)),MAX($A$1:A50)+1," ")</f>
        <v xml:space="preserve"> </v>
      </c>
      <c r="B51" s="196"/>
      <c r="C51" s="211"/>
      <c r="D51" s="222"/>
      <c r="E51" s="213"/>
      <c r="F51" s="170"/>
      <c r="G51" s="170"/>
      <c r="H51" s="170"/>
      <c r="I51" s="170"/>
      <c r="L51" s="170"/>
      <c r="M51" s="170"/>
    </row>
    <row r="52" spans="1:13">
      <c r="A52" s="228" t="str">
        <f>IF(NOT(ISBLANK(D52)),MAX($A$1:A51)+1," ")</f>
        <v xml:space="preserve"> </v>
      </c>
      <c r="B52" s="72" t="s">
        <v>11</v>
      </c>
      <c r="C52" s="11"/>
      <c r="D52" s="73"/>
      <c r="E52" s="213"/>
      <c r="F52" s="78"/>
      <c r="G52" s="78"/>
      <c r="H52" s="78"/>
      <c r="I52" s="78"/>
      <c r="L52" s="3"/>
      <c r="M52" s="3"/>
    </row>
    <row r="53" spans="1:13">
      <c r="A53" s="228" t="str">
        <f>IF(NOT(ISBLANK(D53)),MAX($A$1:A52)+1," ")</f>
        <v xml:space="preserve"> </v>
      </c>
      <c r="E53" s="78"/>
      <c r="F53" s="78"/>
      <c r="G53" s="78"/>
      <c r="H53" s="78"/>
      <c r="I53" s="78"/>
      <c r="L53" s="3"/>
      <c r="M53" s="3"/>
    </row>
    <row r="54" spans="1:13" ht="82.8">
      <c r="A54" s="228">
        <f>IF(NOT(ISBLANK(D54)),MAX($A$1:A53)+1," ")</f>
        <v>330</v>
      </c>
      <c r="B54" s="61" t="s">
        <v>80</v>
      </c>
      <c r="C54" s="65"/>
      <c r="D54" s="62">
        <v>1</v>
      </c>
      <c r="E54" s="78">
        <v>50</v>
      </c>
      <c r="F54" s="78">
        <v>600</v>
      </c>
      <c r="G54" s="78">
        <f t="shared" ref="G54" si="24">E54*D54</f>
        <v>50</v>
      </c>
      <c r="H54" s="78">
        <f t="shared" ref="H54" si="25">F54*D54</f>
        <v>600</v>
      </c>
      <c r="I54" s="78">
        <f t="shared" ref="I54" si="26">H54+G54</f>
        <v>650</v>
      </c>
      <c r="L54" s="3"/>
      <c r="M54" s="3"/>
    </row>
    <row r="55" spans="1:13" ht="41.4">
      <c r="A55" s="228">
        <f>IF(NOT(ISBLANK(D55)),MAX($A$1:A54)+1," ")</f>
        <v>331</v>
      </c>
      <c r="B55" s="61" t="s">
        <v>82</v>
      </c>
      <c r="C55" s="74"/>
      <c r="D55" s="73">
        <v>30</v>
      </c>
      <c r="E55" s="58">
        <v>4</v>
      </c>
      <c r="F55" s="58">
        <v>2</v>
      </c>
      <c r="G55" s="58">
        <f>D55*E55</f>
        <v>120</v>
      </c>
      <c r="H55" s="58">
        <f>D55*F55</f>
        <v>60</v>
      </c>
      <c r="I55" s="58">
        <f>H55+G55</f>
        <v>180</v>
      </c>
      <c r="L55" s="3"/>
      <c r="M55" s="3"/>
    </row>
    <row r="56" spans="1:13" ht="41.4">
      <c r="A56" s="228">
        <f>IF(NOT(ISBLANK(D56)),MAX($A$1:A55)+1," ")</f>
        <v>332</v>
      </c>
      <c r="B56" s="61" t="s">
        <v>58</v>
      </c>
      <c r="D56" s="73">
        <v>10</v>
      </c>
      <c r="E56" s="58">
        <v>0.8</v>
      </c>
      <c r="F56" s="58">
        <v>0.5</v>
      </c>
      <c r="G56" s="58">
        <f>D56*E56</f>
        <v>8</v>
      </c>
      <c r="H56" s="58">
        <f>D56*F56</f>
        <v>5</v>
      </c>
      <c r="I56" s="58">
        <f>H56+G56</f>
        <v>13</v>
      </c>
      <c r="L56" s="3"/>
      <c r="M56" s="3"/>
    </row>
    <row r="57" spans="1:13" ht="96.6">
      <c r="A57" s="228">
        <f>IF(NOT(ISBLANK(D57)),MAX($A$1:A56)+1," ")</f>
        <v>333</v>
      </c>
      <c r="B57" s="61" t="s">
        <v>57</v>
      </c>
      <c r="D57" s="73">
        <v>1</v>
      </c>
      <c r="E57" s="58">
        <v>30</v>
      </c>
      <c r="F57" s="58">
        <v>200</v>
      </c>
      <c r="G57" s="58">
        <f>D57*E57</f>
        <v>30</v>
      </c>
      <c r="H57" s="58">
        <f>D57*F57</f>
        <v>200</v>
      </c>
      <c r="I57" s="58">
        <f>H57+G57</f>
        <v>230</v>
      </c>
      <c r="L57" s="3"/>
      <c r="M57" s="3"/>
    </row>
    <row r="58" spans="1:13" ht="27.6">
      <c r="A58" s="228">
        <f>IF(NOT(ISBLANK(D58)),MAX($A$1:A57)+1," ")</f>
        <v>334</v>
      </c>
      <c r="B58" s="61" t="s">
        <v>56</v>
      </c>
      <c r="D58" s="73">
        <v>1</v>
      </c>
      <c r="E58" s="58">
        <v>20</v>
      </c>
      <c r="F58" s="58">
        <v>60</v>
      </c>
      <c r="G58" s="58">
        <f>D58*E58</f>
        <v>20</v>
      </c>
      <c r="H58" s="58">
        <f>D58*F58</f>
        <v>60</v>
      </c>
      <c r="I58" s="58">
        <f>H58+G58</f>
        <v>80</v>
      </c>
      <c r="L58" s="3"/>
      <c r="M58" s="3"/>
    </row>
    <row r="59" spans="1:13" ht="55.2">
      <c r="A59" s="228">
        <f>IF(NOT(ISBLANK(D59)),MAX($A$1:A58)+1," ")</f>
        <v>335</v>
      </c>
      <c r="B59" s="61" t="s">
        <v>59</v>
      </c>
      <c r="D59" s="73">
        <v>1</v>
      </c>
      <c r="E59" s="58">
        <v>30</v>
      </c>
      <c r="F59" s="58">
        <v>30</v>
      </c>
      <c r="G59" s="58">
        <f>D59*E59</f>
        <v>30</v>
      </c>
      <c r="H59" s="58">
        <f>D59*F59</f>
        <v>30</v>
      </c>
      <c r="I59" s="58">
        <f>H59+G59</f>
        <v>60</v>
      </c>
    </row>
    <row r="60" spans="1:13" ht="55.2">
      <c r="A60" s="228">
        <f>IF(NOT(ISBLANK(D60)),MAX($A$1:A59)+1," ")</f>
        <v>336</v>
      </c>
      <c r="B60" s="186" t="s">
        <v>110</v>
      </c>
      <c r="C60" s="105"/>
      <c r="D60" s="182">
        <v>1</v>
      </c>
      <c r="E60" s="163">
        <v>20</v>
      </c>
      <c r="F60" s="170">
        <v>200</v>
      </c>
      <c r="G60" s="170">
        <f t="shared" ref="G60" si="27">D60*E60</f>
        <v>20</v>
      </c>
      <c r="H60" s="170">
        <f t="shared" ref="H60" si="28">D60*F60</f>
        <v>200</v>
      </c>
      <c r="I60" s="163">
        <f t="shared" ref="I60" si="29">H60+G60</f>
        <v>220</v>
      </c>
    </row>
    <row r="61" spans="1:13">
      <c r="A61" s="228" t="str">
        <f>IF(NOT(ISBLANK(D61)),MAX($A$1:A60)+1," ")</f>
        <v xml:space="preserve"> </v>
      </c>
      <c r="B61" s="8"/>
      <c r="C61" s="8"/>
      <c r="D61" s="8"/>
    </row>
    <row r="62" spans="1:13">
      <c r="B62" s="8"/>
      <c r="C62" s="8"/>
      <c r="D62" s="8"/>
    </row>
  </sheetData>
  <pageMargins left="0.7" right="0.7" top="0.75" bottom="0.75" header="0.3" footer="0.3"/>
  <pageSetup paperSize="9" scale="93" orientation="portrait" r:id="rId1"/>
  <headerFooter>
    <oddHeader xml:space="preserve">&amp;L&amp;8Költségvetési kiírás:
&amp;"Arial,Félkövér"&amp;A&amp;C&amp;"Arial,Félkövér"Keresztury Dezső Általános Iskola  </oddHeader>
    <oddFooter>&amp;L&amp;"Arial Narrow,Normál"&amp;8MŰÉP Építőmérnöki Kft.
1095 Budapest, Tinódi u.6.
Tel:(1) 218-1227&amp;COldal &amp;P/&amp;N&amp;R&amp;A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Munka7">
    <tabColor rgb="FFFFFF00"/>
  </sheetPr>
  <dimension ref="A1:M21"/>
  <sheetViews>
    <sheetView zoomScaleNormal="100" zoomScaleSheetLayoutView="100" workbookViewId="0">
      <selection activeCell="D7" sqref="D7"/>
    </sheetView>
  </sheetViews>
  <sheetFormatPr defaultRowHeight="13.8"/>
  <cols>
    <col min="1" max="1" width="6.33203125" style="90" customWidth="1"/>
    <col min="2" max="2" width="38.88671875" style="19" customWidth="1"/>
    <col min="3" max="3" width="6.6640625" style="79" customWidth="1"/>
    <col min="4" max="4" width="7.5546875" style="79" customWidth="1"/>
    <col min="5" max="5" width="7.33203125" style="89" customWidth="1"/>
    <col min="6" max="6" width="6.109375" style="89" customWidth="1"/>
    <col min="7" max="9" width="6.77734375" style="90" customWidth="1"/>
    <col min="10" max="16384" width="8.88671875" style="90"/>
  </cols>
  <sheetData>
    <row r="1" spans="1:13">
      <c r="A1" s="5" t="s">
        <v>2</v>
      </c>
      <c r="B1" s="7" t="s">
        <v>3</v>
      </c>
      <c r="C1" s="7"/>
      <c r="D1" s="7" t="s">
        <v>4</v>
      </c>
      <c r="E1" s="7" t="s">
        <v>5</v>
      </c>
      <c r="F1" s="7" t="s">
        <v>6</v>
      </c>
      <c r="G1" s="7" t="s">
        <v>7</v>
      </c>
      <c r="H1" s="7" t="s">
        <v>8</v>
      </c>
      <c r="I1" s="7" t="s">
        <v>9</v>
      </c>
    </row>
    <row r="2" spans="1:13">
      <c r="A2" s="9"/>
      <c r="B2" s="10"/>
      <c r="C2" s="11"/>
      <c r="D2" s="45"/>
      <c r="G2" s="1"/>
      <c r="H2" s="1"/>
    </row>
    <row r="3" spans="1:13">
      <c r="A3" s="9"/>
      <c r="B3" s="95" t="s">
        <v>86</v>
      </c>
      <c r="C3" s="96"/>
      <c r="D3" s="97"/>
      <c r="E3" s="94"/>
      <c r="G3" s="1"/>
      <c r="H3" s="1"/>
      <c r="L3" s="89"/>
      <c r="M3" s="89"/>
    </row>
    <row r="4" spans="1:13" ht="14.4" thickBot="1">
      <c r="A4" s="92"/>
      <c r="B4" s="93"/>
      <c r="C4" s="18"/>
      <c r="D4" s="71"/>
      <c r="G4" s="89"/>
      <c r="H4" s="89"/>
      <c r="I4" s="89"/>
      <c r="L4" s="89"/>
      <c r="M4" s="89"/>
    </row>
    <row r="5" spans="1:13">
      <c r="A5" s="106">
        <v>400</v>
      </c>
      <c r="B5" s="107" t="s">
        <v>111</v>
      </c>
      <c r="C5" s="108"/>
      <c r="D5" s="109">
        <v>1</v>
      </c>
      <c r="E5" s="110">
        <f>(1150-500)/1.27</f>
        <v>511.81102362204723</v>
      </c>
      <c r="F5" s="110">
        <v>180</v>
      </c>
      <c r="G5" s="110">
        <f t="shared" ref="G5" si="0">E5*D5</f>
        <v>511.81102362204723</v>
      </c>
      <c r="H5" s="110">
        <f t="shared" ref="H5" si="1">F5*D5</f>
        <v>180</v>
      </c>
      <c r="I5" s="111">
        <f t="shared" ref="I5" si="2">H5+G5</f>
        <v>691.81102362204729</v>
      </c>
      <c r="L5" s="89"/>
      <c r="M5" s="89"/>
    </row>
    <row r="6" spans="1:13">
      <c r="A6" s="112"/>
      <c r="B6" s="113"/>
      <c r="C6" s="114"/>
      <c r="D6" s="115"/>
      <c r="E6" s="116"/>
      <c r="F6" s="116"/>
      <c r="G6" s="116"/>
      <c r="H6" s="116"/>
      <c r="I6" s="117"/>
      <c r="L6" s="89"/>
      <c r="M6" s="89"/>
    </row>
    <row r="7" spans="1:13" ht="55.2">
      <c r="A7" s="112"/>
      <c r="B7" s="118" t="s">
        <v>87</v>
      </c>
      <c r="C7" s="119"/>
      <c r="D7" s="115">
        <v>2</v>
      </c>
      <c r="E7" s="116"/>
      <c r="F7" s="116"/>
      <c r="G7" s="116"/>
      <c r="H7" s="116"/>
      <c r="I7" s="117"/>
      <c r="L7" s="89"/>
      <c r="M7" s="89"/>
    </row>
    <row r="8" spans="1:13" ht="27.6">
      <c r="A8" s="112"/>
      <c r="B8" s="75" t="s">
        <v>88</v>
      </c>
      <c r="C8" s="119" t="s">
        <v>100</v>
      </c>
      <c r="D8" s="115">
        <v>1</v>
      </c>
      <c r="E8" s="116"/>
      <c r="F8" s="116"/>
      <c r="G8" s="116"/>
      <c r="H8" s="116"/>
      <c r="I8" s="117"/>
      <c r="L8" s="89"/>
      <c r="M8" s="89"/>
    </row>
    <row r="9" spans="1:13" ht="41.4">
      <c r="A9" s="112"/>
      <c r="B9" s="118" t="s">
        <v>112</v>
      </c>
      <c r="C9" s="119"/>
      <c r="D9" s="115">
        <v>1</v>
      </c>
      <c r="E9" s="116"/>
      <c r="F9" s="116"/>
      <c r="G9" s="116"/>
      <c r="H9" s="116"/>
      <c r="I9" s="117"/>
      <c r="L9" s="89"/>
      <c r="M9" s="89"/>
    </row>
    <row r="10" spans="1:13" ht="27.6">
      <c r="A10" s="112"/>
      <c r="B10" s="118" t="s">
        <v>113</v>
      </c>
      <c r="C10" s="119"/>
      <c r="D10" s="115">
        <v>1</v>
      </c>
      <c r="E10" s="116"/>
      <c r="F10" s="116"/>
      <c r="G10" s="116"/>
      <c r="H10" s="116"/>
      <c r="I10" s="117"/>
      <c r="L10" s="89"/>
      <c r="M10" s="89"/>
    </row>
    <row r="11" spans="1:13">
      <c r="A11" s="112"/>
      <c r="B11" s="118" t="s">
        <v>114</v>
      </c>
      <c r="C11" s="119"/>
      <c r="D11" s="115">
        <v>1</v>
      </c>
      <c r="E11" s="116"/>
      <c r="F11" s="116"/>
      <c r="G11" s="116"/>
      <c r="H11" s="116"/>
      <c r="I11" s="117"/>
      <c r="L11" s="89"/>
      <c r="M11" s="89"/>
    </row>
    <row r="12" spans="1:13">
      <c r="A12" s="112"/>
      <c r="B12" s="118" t="s">
        <v>115</v>
      </c>
      <c r="C12" s="119"/>
      <c r="D12" s="115">
        <v>1</v>
      </c>
      <c r="E12" s="116"/>
      <c r="F12" s="116"/>
      <c r="G12" s="116"/>
      <c r="H12" s="116"/>
      <c r="I12" s="117"/>
      <c r="L12" s="89"/>
      <c r="M12" s="89"/>
    </row>
    <row r="13" spans="1:13" ht="69.599999999999994" thickBot="1">
      <c r="A13" s="120"/>
      <c r="B13" s="121" t="s">
        <v>116</v>
      </c>
      <c r="C13" s="122"/>
      <c r="D13" s="123">
        <v>1</v>
      </c>
      <c r="E13" s="124"/>
      <c r="F13" s="124"/>
      <c r="G13" s="124"/>
      <c r="H13" s="124"/>
      <c r="I13" s="125"/>
      <c r="L13" s="89"/>
      <c r="M13" s="89"/>
    </row>
    <row r="14" spans="1:13">
      <c r="A14" s="92"/>
      <c r="B14" s="98"/>
      <c r="C14" s="101"/>
      <c r="D14" s="102"/>
      <c r="G14" s="89"/>
      <c r="H14" s="89"/>
      <c r="I14" s="89"/>
      <c r="L14" s="89"/>
      <c r="M14" s="89"/>
    </row>
    <row r="15" spans="1:13" ht="69">
      <c r="A15" s="92">
        <f>IF(NOT(ISBLANK(D15)),MAX($A$1:A7)+1," ")</f>
        <v>401</v>
      </c>
      <c r="B15" s="98" t="s">
        <v>117</v>
      </c>
      <c r="C15" s="101"/>
      <c r="D15" s="102">
        <v>1</v>
      </c>
      <c r="E15" s="89">
        <v>160</v>
      </c>
      <c r="F15" s="89">
        <v>15</v>
      </c>
      <c r="G15" s="89">
        <f t="shared" ref="G15" si="3">E15*D15</f>
        <v>160</v>
      </c>
      <c r="H15" s="89">
        <f t="shared" ref="H15" si="4">F15*D15</f>
        <v>15</v>
      </c>
      <c r="I15" s="89">
        <f t="shared" ref="I15" si="5">H15+G15</f>
        <v>175</v>
      </c>
      <c r="L15" s="89"/>
      <c r="M15" s="89"/>
    </row>
    <row r="16" spans="1:13" ht="27.6">
      <c r="A16" s="92">
        <f>IF(NOT(ISBLANK(D16)),MAX($A$1:A15)+1," ")</f>
        <v>402</v>
      </c>
      <c r="B16" s="98" t="s">
        <v>101</v>
      </c>
      <c r="C16" s="99" t="s">
        <v>14</v>
      </c>
      <c r="D16" s="100">
        <v>20</v>
      </c>
      <c r="E16" s="89">
        <v>8</v>
      </c>
      <c r="F16" s="89">
        <v>0.8</v>
      </c>
      <c r="G16" s="89">
        <f>E16*D16</f>
        <v>160</v>
      </c>
      <c r="H16" s="89">
        <f>F16*D16</f>
        <v>16</v>
      </c>
      <c r="I16" s="89">
        <f>H16+G16</f>
        <v>176</v>
      </c>
      <c r="L16" s="89"/>
      <c r="M16" s="89"/>
    </row>
    <row r="17" spans="1:13" ht="55.2">
      <c r="A17" s="92">
        <f>IF(NOT(ISBLANK(D17)),MAX($A$1:A16)+1," ")</f>
        <v>403</v>
      </c>
      <c r="B17" s="93" t="s">
        <v>89</v>
      </c>
      <c r="C17" s="114" t="s">
        <v>34</v>
      </c>
      <c r="D17" s="126">
        <v>20</v>
      </c>
      <c r="E17" s="116">
        <v>4</v>
      </c>
      <c r="F17" s="116">
        <v>2</v>
      </c>
      <c r="G17" s="116">
        <f t="shared" ref="G17" si="6">D17*E17</f>
        <v>80</v>
      </c>
      <c r="H17" s="116">
        <f t="shared" ref="H17" si="7">D17*F17</f>
        <v>40</v>
      </c>
      <c r="I17" s="116">
        <f>H17+G17</f>
        <v>120</v>
      </c>
      <c r="L17" s="89"/>
      <c r="M17" s="89"/>
    </row>
    <row r="18" spans="1:13" ht="14.4" thickBot="1">
      <c r="L18" s="89"/>
      <c r="M18" s="89"/>
    </row>
    <row r="19" spans="1:13">
      <c r="B19" s="127" t="s">
        <v>118</v>
      </c>
      <c r="C19" s="128">
        <f>2.3*2</f>
        <v>4.5999999999999996</v>
      </c>
      <c r="L19" s="89"/>
      <c r="M19" s="89"/>
    </row>
    <row r="20" spans="1:13">
      <c r="B20" s="129" t="s">
        <v>119</v>
      </c>
      <c r="C20" s="117">
        <f>SUM(I2:I18)</f>
        <v>1162.8110236220473</v>
      </c>
      <c r="D20" s="90"/>
      <c r="E20" s="90"/>
      <c r="F20" s="90"/>
      <c r="L20" s="89"/>
      <c r="M20" s="89"/>
    </row>
    <row r="21" spans="1:13" ht="14.4" thickBot="1">
      <c r="B21" s="130" t="s">
        <v>120</v>
      </c>
      <c r="C21" s="125">
        <f>C20/C19</f>
        <v>252.78500513522769</v>
      </c>
      <c r="L21" s="89"/>
      <c r="M21" s="89"/>
    </row>
  </sheetData>
  <pageMargins left="0.7" right="0.7" top="0.75" bottom="0.75" header="0.3" footer="0.3"/>
  <pageSetup paperSize="9" scale="93" orientation="portrait" r:id="rId1"/>
  <headerFooter>
    <oddHeader xml:space="preserve">&amp;L&amp;8Költségvetési kiírás:
&amp;"Arial,Félkövér"&amp;A&amp;C&amp;"Arial,Félkövér"Keresztury Dezső Általános Iskola  </oddHeader>
    <oddFooter>&amp;L&amp;"Arial Narrow,Normál"&amp;8MŰÉP Építőmérnöki Kft.
1095 Budapest, Tinódi u.6.
Tel:(1) 218-1227&amp;COldal &amp;P/&amp;N&amp;R&amp;A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Munka5">
    <tabColor rgb="FF92D050"/>
  </sheetPr>
  <dimension ref="A1:M16"/>
  <sheetViews>
    <sheetView zoomScaleNormal="100" zoomScaleSheetLayoutView="80" workbookViewId="0">
      <selection activeCell="D6" sqref="D6:E6"/>
    </sheetView>
  </sheetViews>
  <sheetFormatPr defaultColWidth="8.88671875" defaultRowHeight="13.8"/>
  <cols>
    <col min="1" max="1" width="6.5546875" style="8" customWidth="1"/>
    <col min="2" max="2" width="39.44140625" style="54" customWidth="1"/>
    <col min="3" max="3" width="7.5546875" style="20" customWidth="1"/>
    <col min="4" max="4" width="7.33203125" style="33" customWidth="1"/>
    <col min="5" max="5" width="7.109375" style="8" customWidth="1"/>
    <col min="6" max="6" width="6.44140625" style="8" customWidth="1"/>
    <col min="7" max="7" width="7" style="8" customWidth="1"/>
    <col min="8" max="8" width="6.44140625" style="8" customWidth="1"/>
    <col min="9" max="9" width="7" style="8" customWidth="1"/>
    <col min="10" max="11" width="8.88671875" style="8"/>
    <col min="12" max="12" width="8.88671875" style="3"/>
    <col min="13" max="16384" width="8.88671875" style="8"/>
  </cols>
  <sheetData>
    <row r="1" spans="1:13" s="55" customFormat="1">
      <c r="A1" s="5" t="s">
        <v>2</v>
      </c>
      <c r="B1" s="7" t="s">
        <v>3</v>
      </c>
      <c r="C1" s="7"/>
      <c r="D1" s="7" t="s">
        <v>4</v>
      </c>
      <c r="E1" s="7" t="s">
        <v>5</v>
      </c>
      <c r="F1" s="7" t="s">
        <v>6</v>
      </c>
      <c r="G1" s="7" t="s">
        <v>7</v>
      </c>
      <c r="H1" s="7" t="s">
        <v>8</v>
      </c>
      <c r="I1" s="7" t="s">
        <v>9</v>
      </c>
      <c r="L1" s="3"/>
    </row>
    <row r="2" spans="1:13">
      <c r="A2" s="9"/>
      <c r="B2" s="47"/>
      <c r="C2" s="11"/>
      <c r="D2" s="45"/>
      <c r="E2" s="1"/>
      <c r="F2" s="1"/>
      <c r="G2" s="1"/>
      <c r="H2" s="1"/>
    </row>
    <row r="3" spans="1:13">
      <c r="A3" s="9"/>
      <c r="B3" s="48" t="s">
        <v>10</v>
      </c>
      <c r="C3" s="11"/>
      <c r="D3" s="45"/>
      <c r="E3" s="1"/>
      <c r="F3" s="1"/>
      <c r="G3" s="1"/>
      <c r="H3" s="1"/>
    </row>
    <row r="4" spans="1:13">
      <c r="A4" s="9"/>
      <c r="B4" s="48"/>
      <c r="C4" s="11"/>
      <c r="D4" s="45"/>
      <c r="E4" s="56"/>
      <c r="F4" s="56"/>
      <c r="G4" s="56"/>
      <c r="H4" s="56"/>
      <c r="I4" s="57"/>
    </row>
    <row r="5" spans="1:13" ht="41.4">
      <c r="A5" s="14">
        <v>500</v>
      </c>
      <c r="B5" s="28" t="s">
        <v>62</v>
      </c>
      <c r="C5" s="49"/>
      <c r="D5" s="53">
        <v>0</v>
      </c>
      <c r="E5" s="56">
        <v>2</v>
      </c>
      <c r="F5" s="56">
        <v>2</v>
      </c>
      <c r="G5" s="56">
        <f>D5*E5</f>
        <v>0</v>
      </c>
      <c r="H5" s="56">
        <f>D5*F5</f>
        <v>0</v>
      </c>
      <c r="I5" s="56">
        <f>H5+G5</f>
        <v>0</v>
      </c>
    </row>
    <row r="6" spans="1:13">
      <c r="A6" s="14"/>
      <c r="B6" s="28"/>
      <c r="C6" s="49"/>
      <c r="D6" s="23"/>
      <c r="E6" s="56"/>
      <c r="F6" s="56"/>
      <c r="G6" s="56"/>
      <c r="H6" s="56"/>
      <c r="I6" s="57"/>
    </row>
    <row r="7" spans="1:13">
      <c r="A7" s="9"/>
      <c r="B7" s="48" t="s">
        <v>29</v>
      </c>
      <c r="C7" s="11"/>
      <c r="D7" s="45"/>
      <c r="E7" s="56"/>
      <c r="F7" s="56"/>
      <c r="G7" s="56"/>
      <c r="H7" s="56"/>
      <c r="I7" s="57"/>
    </row>
    <row r="8" spans="1:13">
      <c r="A8" s="9"/>
      <c r="B8" s="48"/>
      <c r="C8" s="11"/>
      <c r="D8" s="45"/>
      <c r="E8" s="56"/>
      <c r="F8" s="56"/>
      <c r="G8" s="56"/>
      <c r="H8" s="56"/>
      <c r="I8" s="57"/>
    </row>
    <row r="9" spans="1:13" ht="55.2">
      <c r="A9" s="14">
        <v>500</v>
      </c>
      <c r="B9" s="28" t="s">
        <v>60</v>
      </c>
      <c r="C9" s="49"/>
      <c r="D9" s="23">
        <v>0</v>
      </c>
      <c r="E9" s="56">
        <v>35</v>
      </c>
      <c r="F9" s="56">
        <v>5</v>
      </c>
      <c r="G9" s="56">
        <f t="shared" ref="G9" si="0">D9*E9</f>
        <v>0</v>
      </c>
      <c r="H9" s="56">
        <f t="shared" ref="H9" si="1">D9*F9</f>
        <v>0</v>
      </c>
      <c r="I9" s="56">
        <f t="shared" ref="I9" si="2">H9+G9</f>
        <v>0</v>
      </c>
      <c r="M9" s="3"/>
    </row>
    <row r="10" spans="1:13">
      <c r="A10" s="14" t="str">
        <f>IF(NOT(ISBLANK(D10)),MAX($A$1:A9)+1," ")</f>
        <v xml:space="preserve"> </v>
      </c>
      <c r="E10" s="57"/>
      <c r="F10" s="57"/>
      <c r="G10" s="57"/>
      <c r="H10" s="57"/>
      <c r="I10" s="57"/>
    </row>
    <row r="11" spans="1:13">
      <c r="A11" s="14" t="str">
        <f>IF(NOT(ISBLANK(D11)),MAX($A$1:A10)+1," ")</f>
        <v xml:space="preserve"> </v>
      </c>
      <c r="B11" s="48" t="s">
        <v>30</v>
      </c>
      <c r="C11" s="50"/>
      <c r="D11" s="51"/>
      <c r="E11" s="57"/>
      <c r="F11" s="57"/>
      <c r="G11" s="57"/>
      <c r="H11" s="57"/>
      <c r="I11" s="57"/>
    </row>
    <row r="12" spans="1:13">
      <c r="A12" s="14" t="str">
        <f>IF(NOT(ISBLANK(D12)),MAX($A$1:A11)+1," ")</f>
        <v xml:space="preserve"> </v>
      </c>
      <c r="B12" s="29"/>
      <c r="C12" s="50"/>
      <c r="D12" s="51"/>
      <c r="E12" s="57"/>
      <c r="F12" s="57"/>
      <c r="G12" s="57"/>
      <c r="H12" s="57"/>
      <c r="I12" s="57"/>
    </row>
    <row r="13" spans="1:13" ht="41.4">
      <c r="A13" s="14">
        <f>IF(NOT(ISBLANK(D13)),MAX($A$1:A12)+1," ")</f>
        <v>501</v>
      </c>
      <c r="B13" s="29" t="s">
        <v>16</v>
      </c>
      <c r="C13" s="50"/>
      <c r="D13" s="52">
        <f>$D$9</f>
        <v>0</v>
      </c>
      <c r="E13" s="56">
        <v>2</v>
      </c>
      <c r="F13" s="56">
        <v>2</v>
      </c>
      <c r="G13" s="56">
        <f t="shared" ref="G13:G16" si="3">D13*E13</f>
        <v>0</v>
      </c>
      <c r="H13" s="56">
        <f t="shared" ref="H13:H16" si="4">D13*F13</f>
        <v>0</v>
      </c>
      <c r="I13" s="56">
        <f t="shared" ref="I13:I16" si="5">H13+G13</f>
        <v>0</v>
      </c>
    </row>
    <row r="14" spans="1:13" ht="41.4">
      <c r="A14" s="14">
        <f>IF(NOT(ISBLANK(D14)),MAX($A$1:A13)+1," ")</f>
        <v>502</v>
      </c>
      <c r="B14" s="29" t="s">
        <v>63</v>
      </c>
      <c r="C14" s="50"/>
      <c r="D14" s="52">
        <f t="shared" ref="D14:D15" si="6">$D$9</f>
        <v>0</v>
      </c>
      <c r="E14" s="56">
        <v>30</v>
      </c>
      <c r="F14" s="56">
        <v>5</v>
      </c>
      <c r="G14" s="56">
        <f t="shared" si="3"/>
        <v>0</v>
      </c>
      <c r="H14" s="56">
        <f t="shared" si="4"/>
        <v>0</v>
      </c>
      <c r="I14" s="56">
        <f t="shared" si="5"/>
        <v>0</v>
      </c>
    </row>
    <row r="15" spans="1:13">
      <c r="A15" s="14">
        <f>IF(NOT(ISBLANK(D15)),MAX($A$1:A14)+1," ")</f>
        <v>503</v>
      </c>
      <c r="B15" s="29" t="s">
        <v>61</v>
      </c>
      <c r="C15" s="50"/>
      <c r="D15" s="52">
        <f t="shared" si="6"/>
        <v>0</v>
      </c>
      <c r="E15" s="56">
        <v>5</v>
      </c>
      <c r="F15" s="56">
        <v>5</v>
      </c>
      <c r="G15" s="56">
        <f t="shared" ref="G15" si="7">D15*E15</f>
        <v>0</v>
      </c>
      <c r="H15" s="56">
        <f t="shared" ref="H15" si="8">D15*F15</f>
        <v>0</v>
      </c>
      <c r="I15" s="56">
        <f t="shared" ref="I15" si="9">H15+G15</f>
        <v>0</v>
      </c>
    </row>
    <row r="16" spans="1:13" ht="55.2">
      <c r="A16" s="14">
        <f>IF(NOT(ISBLANK(D16)),MAX($A$1:A15)+1," ")</f>
        <v>504</v>
      </c>
      <c r="B16" s="29" t="s">
        <v>31</v>
      </c>
      <c r="C16" s="50"/>
      <c r="D16" s="52">
        <v>0</v>
      </c>
      <c r="E16" s="56">
        <v>20</v>
      </c>
      <c r="F16" s="56">
        <v>5</v>
      </c>
      <c r="G16" s="56">
        <f t="shared" si="3"/>
        <v>0</v>
      </c>
      <c r="H16" s="56">
        <f t="shared" si="4"/>
        <v>0</v>
      </c>
      <c r="I16" s="56">
        <f t="shared" si="5"/>
        <v>0</v>
      </c>
    </row>
  </sheetData>
  <pageMargins left="0.7" right="0.7" top="0.75" bottom="0.75" header="0.3" footer="0.3"/>
  <pageSetup paperSize="9" scale="93" orientation="portrait" r:id="rId1"/>
  <headerFooter>
    <oddHeader xml:space="preserve">&amp;L&amp;8Költségvetési kiírás:
&amp;"Arial,Félkövér"&amp;A&amp;C&amp;"Arial,Félkövér"Keresztury Dezső Általános Iskola  </oddHeader>
    <oddFooter>&amp;L&amp;"Arial Narrow,Normál"&amp;8MŰÉP Építőmérnöki Kft.
1095 Budapest, Tinódi u.6.
Tel:(1) 218-1227&amp;COldal &amp;P/&amp;N&amp;R&amp;A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15</vt:i4>
      </vt:variant>
    </vt:vector>
  </HeadingPairs>
  <TitlesOfParts>
    <vt:vector size="21" baseType="lpstr">
      <vt:lpstr>Összesítő</vt:lpstr>
      <vt:lpstr>Vízellátás - csatornázás</vt:lpstr>
      <vt:lpstr>Fűtés -központi</vt:lpstr>
      <vt:lpstr>Fűtés -hőleadó</vt:lpstr>
      <vt:lpstr>Napkollektor</vt:lpstr>
      <vt:lpstr>Szellőzés</vt:lpstr>
      <vt:lpstr>any</vt:lpstr>
      <vt:lpstr>dij</vt:lpstr>
      <vt:lpstr>Excel_BuiltIn_Print_Titles_1</vt:lpstr>
      <vt:lpstr>'Fűtés -hőleadó'!Nyomtatási_cím</vt:lpstr>
      <vt:lpstr>'Fűtés -központi'!Nyomtatási_cím</vt:lpstr>
      <vt:lpstr>Szellőzés!Nyomtatási_cím</vt:lpstr>
      <vt:lpstr>'Vízellátás - csatornázás'!Nyomtatási_cím</vt:lpstr>
      <vt:lpstr>'Fűtés -hőleadó'!Nyomtatási_terület</vt:lpstr>
      <vt:lpstr>'Fűtés -központi'!Nyomtatási_terület</vt:lpstr>
      <vt:lpstr>Napkollektor!Nyomtatási_terület</vt:lpstr>
      <vt:lpstr>Összesítő!Nyomtatási_terület</vt:lpstr>
      <vt:lpstr>Szellőzés!Nyomtatási_terület</vt:lpstr>
      <vt:lpstr>'Vízellátás - csatornázás'!Nyomtatási_terület</vt:lpstr>
      <vt:lpstr>projektcim</vt:lpstr>
      <vt:lpstr>projektnev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Piliscsév OVI</dc:title>
  <dc:creator>Albert</dc:creator>
  <cp:lastModifiedBy>Lovas Albert</cp:lastModifiedBy>
  <cp:lastPrinted>2011-07-26T08:18:17Z</cp:lastPrinted>
  <dcterms:created xsi:type="dcterms:W3CDTF">2011-02-03T22:07:34Z</dcterms:created>
  <dcterms:modified xsi:type="dcterms:W3CDTF">2013-02-04T04:24:31Z</dcterms:modified>
</cp:coreProperties>
</file>