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beckm\Desktop\KGY\BP közút 2019. évi éves szerződés\2019_03_12\"/>
    </mc:Choice>
  </mc:AlternateContent>
  <bookViews>
    <workbookView xWindow="0" yWindow="0" windowWidth="21600" windowHeight="8910"/>
  </bookViews>
  <sheets>
    <sheet name="2019. naturáliá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____DAT2" localSheetId="0">'[1]Baross Villamos Járműtelep'!#REF!</definedName>
    <definedName name="____DAT2">'[1]Baross Villamos Járműtelep'!#REF!</definedName>
    <definedName name="____DAT5" localSheetId="0">'[1]Baross Villamos Járműtelep'!#REF!</definedName>
    <definedName name="____DAT5">'[1]Baross Villamos Járműtelep'!#REF!</definedName>
    <definedName name="____DAT6" localSheetId="0">'[1]Baross Villamos Járműtelep'!#REF!</definedName>
    <definedName name="____DAT6">'[1]Baross Villamos Járműtelep'!#REF!</definedName>
    <definedName name="____DAT7" localSheetId="0">'[1]Baross Villamos Járműtelep'!#REF!</definedName>
    <definedName name="____DAT7">'[1]Baross Villamos Járműtelep'!#REF!</definedName>
    <definedName name="___4" localSheetId="0">#REF!</definedName>
    <definedName name="___4">#REF!</definedName>
    <definedName name="___DAT2" localSheetId="0">'[2]Baross Villamos Járműtelep'!#REF!</definedName>
    <definedName name="___DAT2">'[3]Baross Villamos Járműtelep'!#REF!</definedName>
    <definedName name="___DAT5" localSheetId="0">'[2]Baross Villamos Járműtelep'!#REF!</definedName>
    <definedName name="___DAT5">'[3]Baross Villamos Járműtelep'!#REF!</definedName>
    <definedName name="___DAT6" localSheetId="0">'[2]Baross Villamos Járműtelep'!#REF!</definedName>
    <definedName name="___DAT6">'[3]Baross Villamos Járműtelep'!#REF!</definedName>
    <definedName name="___DAT7" localSheetId="0">'[2]Baross Villamos Járműtelep'!#REF!</definedName>
    <definedName name="___DAT7">'[3]Baross Villamos Járműtelep'!#REF!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2" localSheetId="0">'[1]Baross Villamos Járműtelep'!#REF!</definedName>
    <definedName name="__DAT2">'[1]Baross Villamos Járműtelep'!#REF!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'[1]Baross Villamos Járműtelep'!#REF!</definedName>
    <definedName name="__DAT5">'[1]Baross Villamos Járműtelep'!#REF!</definedName>
    <definedName name="__DAT6" localSheetId="0">'[1]Baross Villamos Járműtelep'!#REF!</definedName>
    <definedName name="__DAT6">'[1]Baross Villamos Járműtelep'!#REF!</definedName>
    <definedName name="__DAT7" localSheetId="0">'[1]Baross Villamos Járműtelep'!#REF!</definedName>
    <definedName name="__DAT7">'[1]Baross Villamos Járműtelep'!#REF!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i2" localSheetId="0">#REF!</definedName>
    <definedName name="__i2">#REF!</definedName>
    <definedName name="__rt2" localSheetId="0">#REF!</definedName>
    <definedName name="__rt2">#REF!</definedName>
    <definedName name="__sav1" localSheetId="0">#REF!</definedName>
    <definedName name="__sav1">#REF!</definedName>
    <definedName name="__sav12004" localSheetId="0">#REF!</definedName>
    <definedName name="__sav12004">#REF!</definedName>
    <definedName name="__sav2" localSheetId="0">#REF!</definedName>
    <definedName name="__sav2">#REF!</definedName>
    <definedName name="__sav22004" localSheetId="0">#REF!</definedName>
    <definedName name="__sav22004">#REF!</definedName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6" localSheetId="0">#REF!</definedName>
    <definedName name="_6">#REF!</definedName>
    <definedName name="_7" localSheetId="0">[4]HB!#REF!</definedName>
    <definedName name="_7">[5]HB!#REF!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2" localSheetId="0">'[2]Baross Villamos Járműtelep'!#REF!</definedName>
    <definedName name="_DAT2">'[3]Baross Villamos Járműtelep'!#REF!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'[2]Baross Villamos Járműtelep'!#REF!</definedName>
    <definedName name="_DAT5">'[3]Baross Villamos Járműtelep'!#REF!</definedName>
    <definedName name="_DAT6" localSheetId="0">'[2]Baross Villamos Járműtelep'!#REF!</definedName>
    <definedName name="_DAT6">'[3]Baross Villamos Járműtelep'!#REF!</definedName>
    <definedName name="_DAT7" localSheetId="0">'[2]Baross Villamos Járműtelep'!#REF!</definedName>
    <definedName name="_DAT7">'[3]Baross Villamos Járműtelep'!#REF!</definedName>
    <definedName name="_DAT8" localSheetId="0">[6]Intézk_EgyszeriKtg_febr27!#REF!</definedName>
    <definedName name="_DAT8">[7]Intézk_EgyszeriKtg_febr27!#REF!</definedName>
    <definedName name="_DAT9" localSheetId="0">#REF!</definedName>
    <definedName name="_DAT9">#REF!</definedName>
    <definedName name="_xlnm._FilterDatabase" localSheetId="0" hidden="1">'2019. naturáliák'!#REF!</definedName>
    <definedName name="_i2" localSheetId="0">#REF!</definedName>
    <definedName name="_i2">#REF!</definedName>
    <definedName name="_Key1" localSheetId="0" hidden="1">#REF!</definedName>
    <definedName name="_Key1" hidden="1">#REF!</definedName>
    <definedName name="_MAV91" localSheetId="0">#REF!</definedName>
    <definedName name="_MAV91">#REF!</definedName>
    <definedName name="_MAV92" localSheetId="0">#REF!</definedName>
    <definedName name="_MAV92">#REF!</definedName>
    <definedName name="_MUN92" localSheetId="0">#REF!</definedName>
    <definedName name="_MUN92">#REF!</definedName>
    <definedName name="_Order1" hidden="1">255</definedName>
    <definedName name="_Order2" hidden="1">0</definedName>
    <definedName name="_P_91" localSheetId="0">#REF!</definedName>
    <definedName name="_P_91">#REF!</definedName>
    <definedName name="_P92" localSheetId="0">#REF!</definedName>
    <definedName name="_P92">#REF!</definedName>
    <definedName name="_PB" localSheetId="0">#REF!</definedName>
    <definedName name="_PB">#REF!</definedName>
    <definedName name="_PIT_S" localSheetId="0">#REF!</definedName>
    <definedName name="_PIT_S">#REF!</definedName>
    <definedName name="_Regression_Int" hidden="1">1</definedName>
    <definedName name="_rt2" localSheetId="0">#REF!</definedName>
    <definedName name="_rt2">#REF!</definedName>
    <definedName name="_sav1" localSheetId="0">#REF!</definedName>
    <definedName name="_sav1">#REF!</definedName>
    <definedName name="_sav12004" localSheetId="0">#REF!</definedName>
    <definedName name="_sav12004">#REF!</definedName>
    <definedName name="_sav2" localSheetId="0">#REF!</definedName>
    <definedName name="_sav2">#REF!</definedName>
    <definedName name="_sav22004" localSheetId="0">#REF!</definedName>
    <definedName name="_sav22004">#REF!</definedName>
    <definedName name="_Sort" localSheetId="0" hidden="1">#REF!</definedName>
    <definedName name="_Sort" hidden="1">#REF!</definedName>
    <definedName name="_TAV91" localSheetId="0">#REF!</definedName>
    <definedName name="_TAV91">#REF!</definedName>
    <definedName name="_TAV92" localSheetId="0">#REF!</definedName>
    <definedName name="_TAV92">#REF!</definedName>
    <definedName name="_Z_91" localSheetId="0">#REF!</definedName>
    <definedName name="_Z_91">#REF!</definedName>
    <definedName name="_Z92" localSheetId="0">#REF!</definedName>
    <definedName name="_Z92">#REF!</definedName>
    <definedName name="_ZB" localSheetId="0">#REF!</definedName>
    <definedName name="_ZB">#REF!</definedName>
    <definedName name="_ZEMV" localSheetId="0">#REF!</definedName>
    <definedName name="_ZEMV">#REF!</definedName>
    <definedName name="a" localSheetId="0" hidden="1">{"'Szum_0mrd_ujVB'!$A$1:$I$55","'Szum_5mrd_ujVB '!$A$1:$J$53"}</definedName>
    <definedName name="a" hidden="1">{"'Szum_0mrd_ujVB'!$A$1:$I$55","'Szum_5mrd_ujVB '!$A$1:$J$53"}</definedName>
    <definedName name="A__EREDMÉNYKIMUTATÁS" localSheetId="0">#REF!</definedName>
    <definedName name="A__EREDMÉNYKIMUTATÁS">#REF!</definedName>
    <definedName name="aa" localSheetId="0" hidden="1">{"'Szum_0mrd_ujVB'!$A$1:$I$55","'Szum_5mrd_ujVB '!$A$1:$J$53"}</definedName>
    <definedName name="aa" hidden="1">{"'Szum_0mrd_ujVB'!$A$1:$I$55","'Szum_5mrd_ujVB '!$A$1:$J$53"}</definedName>
    <definedName name="aass" localSheetId="0" hidden="1">{"'Szum_0mrd_ujVB'!$A$1:$I$55","'Szum_5mrd_ujVB '!$A$1:$J$53"}</definedName>
    <definedName name="aass" hidden="1">{"'Szum_0mrd_ujVB'!$A$1:$I$55","'Szum_5mrd_ujVB '!$A$1:$J$53"}</definedName>
    <definedName name="Adat1Pügy." localSheetId="0">#REF!</definedName>
    <definedName name="Adat1Pügy.">#REF!</definedName>
    <definedName name="_xlnm.Database" localSheetId="0">#REF!</definedName>
    <definedName name="_xlnm.Database">#REF!</definedName>
    <definedName name="AdatCéltartalékTábla" localSheetId="0">#REF!</definedName>
    <definedName name="AdatCéltartalékTábla">#REF!</definedName>
    <definedName name="AdatSajátTőkeTábla" localSheetId="0">#REF!</definedName>
    <definedName name="AdatSajátTőkeTábla">#REF!</definedName>
    <definedName name="adokedv1" localSheetId="0">#REF!</definedName>
    <definedName name="adokedv1">#REF!</definedName>
    <definedName name="adokedv12004" localSheetId="0">#REF!</definedName>
    <definedName name="adokedv12004">#REF!</definedName>
    <definedName name="adósság" localSheetId="0" hidden="1">{"'Szum_0mrd_ujVB'!$A$1:$I$55","'Szum_5mrd_ujVB '!$A$1:$J$53"}</definedName>
    <definedName name="adósság" hidden="1">{"'Szum_0mrd_ujVB'!$A$1:$I$55","'Szum_5mrd_ujVB '!$A$1:$J$53"}</definedName>
    <definedName name="AG_91" localSheetId="0">#REF!</definedName>
    <definedName name="AG_91">#REF!</definedName>
    <definedName name="AG92_" localSheetId="0">#REF!</definedName>
    <definedName name="AG92_">#REF!</definedName>
    <definedName name="AGB" localSheetId="0">#REF!</definedName>
    <definedName name="AGB">#REF!</definedName>
    <definedName name="ANYAG" localSheetId="0">#REF!</definedName>
    <definedName name="ANYAG">#REF!</definedName>
    <definedName name="áruszáll" localSheetId="0">#REF!</definedName>
    <definedName name="áruszáll">#REF!</definedName>
    <definedName name="aruug" localSheetId="0">#REF!</definedName>
    <definedName name="aruug">#REF!</definedName>
    <definedName name="asdf">[8]Értéklisták!$B$2:$B$4</definedName>
    <definedName name="átl." localSheetId="0">#REF!</definedName>
    <definedName name="átl.">#REF!</definedName>
    <definedName name="átl.létsz" localSheetId="0">#REF!</definedName>
    <definedName name="átl.létsz">#REF!</definedName>
    <definedName name="átllé" localSheetId="0">#REF!</definedName>
    <definedName name="átllé">#REF!</definedName>
    <definedName name="b" localSheetId="0" hidden="1">{"'Szum_0mrd_ujVB'!$A$1:$I$55","'Szum_5mrd_ujVB '!$A$1:$J$53"}</definedName>
    <definedName name="b" hidden="1">{"'Szum_0mrd_ujVB'!$A$1:$I$55","'Szum_5mrd_ujVB '!$A$1:$J$53"}</definedName>
    <definedName name="B__EREDMÉNYKIMUTATÁS" localSheetId="0">#REF!</definedName>
    <definedName name="B__EREDMÉNYKIMUTATÁS">#REF!</definedName>
    <definedName name="bbb" localSheetId="0" hidden="1">{"'Szum_0mrd_ujVB'!$A$1:$I$55","'Szum_5mrd_ujVB '!$A$1:$J$53"}</definedName>
    <definedName name="bbb" hidden="1">{"'Szum_0mrd_ujVB'!$A$1:$I$55","'Szum_5mrd_ujVB '!$A$1:$J$53"}</definedName>
    <definedName name="Belso_szolgaltatas" localSheetId="0">#REF!</definedName>
    <definedName name="Belso_szolgaltatas">#REF!</definedName>
    <definedName name="Belső_szolgáltatás">[9]Értéklisták!$A$2:$A$34</definedName>
    <definedName name="ber" localSheetId="0" hidden="1">{"'Szum_0mrd_ujVB'!$A$1:$I$55","'Szum_5mrd_ujVB '!$A$1:$J$53"}</definedName>
    <definedName name="ber" hidden="1">{"'Szum_0mrd_ujVB'!$A$1:$I$55","'Szum_5mrd_ujVB '!$A$1:$J$53"}</definedName>
    <definedName name="berfejlesztés" localSheetId="0">#REF!</definedName>
    <definedName name="berfejlesztés">#REF!</definedName>
    <definedName name="besz" localSheetId="0">#REF!</definedName>
    <definedName name="besz">#REF!</definedName>
    <definedName name="csDesignMode">1</definedName>
    <definedName name="dd" localSheetId="0" hidden="1">{"'Szum_0mrd_ujVB'!$A$1:$I$55","'Szum_5mrd_ujVB '!$A$1:$J$53"}</definedName>
    <definedName name="dd" hidden="1">{"'Szum_0mrd_ujVB'!$A$1:$I$55","'Szum_5mrd_ujVB '!$A$1:$J$53"}</definedName>
    <definedName name="dddd" localSheetId="0" hidden="1">{"'Szum_0mrd_ujVB'!$A$1:$I$55","'Szum_5mrd_ujVB '!$A$1:$J$53"}</definedName>
    <definedName name="dddd" hidden="1">{"'Szum_0mrd_ujVB'!$A$1:$I$55","'Szum_5mrd_ujVB '!$A$1:$J$53"}</definedName>
    <definedName name="dgdf" localSheetId="0">[10]ESZKÖZ!$I$10:$I$13,[10]ESZKÖZ!$I$17:$I$22,[10]ESZKÖZ!$E$10:$E$13,[10]ESZKÖZ!$E$17:$E$22,[10]ESZKÖZ!$I$25:$I$30,[10]ESZKÖZ!$I$34:$I$39,[10]ESZKÖZ!$E$25:$E$30,[10]ESZKÖZ!$E$34:$E$39,[10]ESZKÖZ!$I$41:$I$50,[10]ESZKÖZ!$E$41:$E$50,[10]ESZKÖZ!$I$52:$I$54,[10]ESZKÖZ!$E$52:$E$54</definedName>
    <definedName name="dgdf">[11]ESZKÖZ!$I$10:$I$13,[11]ESZKÖZ!$I$17:$I$22,[11]ESZKÖZ!$E$10:$E$13,[11]ESZKÖZ!$E$17:$E$22,[11]ESZKÖZ!$I$25:$I$30,[11]ESZKÖZ!$I$34:$I$39,[11]ESZKÖZ!$E$25:$E$30,[11]ESZKÖZ!$E$34:$E$39,[11]ESZKÖZ!$I$41:$I$50,[11]ESZKÖZ!$E$41:$E$50,[11]ESZKÖZ!$I$52:$I$54,[11]ESZKÖZ!$E$52:$E$54</definedName>
    <definedName name="dsfssfd" localSheetId="0" hidden="1">{"'Szum_0mrd_ujVB'!$A$1:$I$55","'Szum_5mrd_ujVB '!$A$1:$J$53"}</definedName>
    <definedName name="dsfssfd" hidden="1">{"'Szum_0mrd_ujVB'!$A$1:$I$55","'Szum_5mrd_ujVB '!$A$1:$J$53"}</definedName>
    <definedName name="ee" localSheetId="0" hidden="1">{"'Szum_0mrd_ujVB'!$A$1:$I$55","'Szum_5mrd_ujVB '!$A$1:$J$53"}</definedName>
    <definedName name="ee" hidden="1">{"'Szum_0mrd_ujVB'!$A$1:$I$55","'Szum_5mrd_ujVB '!$A$1:$J$53"}</definedName>
    <definedName name="éé" localSheetId="0" hidden="1">{"'Szum_0mrd_ujVB'!$A$1:$I$55","'Szum_5mrd_ujVB '!$A$1:$J$53"}</definedName>
    <definedName name="éé" hidden="1">{"'Szum_0mrd_ujVB'!$A$1:$I$55","'Szum_5mrd_ujVB '!$A$1:$J$53"}</definedName>
    <definedName name="egeszsegbizt" localSheetId="0">#REF!</definedName>
    <definedName name="egeszsegbizt">#REF!</definedName>
    <definedName name="egeszsegbizt2004" localSheetId="0">#REF!</definedName>
    <definedName name="egeszsegbizt2004">#REF!</definedName>
    <definedName name="EGYEB" localSheetId="0">#REF!</definedName>
    <definedName name="EGYEB">#REF!</definedName>
    <definedName name="egyéb" localSheetId="0">#REF!</definedName>
    <definedName name="egyéb">#REF!</definedName>
    <definedName name="Egyéb_bev_Tábla" localSheetId="0">#REF!</definedName>
    <definedName name="Egyéb_bev_Tábla">#REF!</definedName>
    <definedName name="Egyéb_költs_Tábla" localSheetId="0">#REF!</definedName>
    <definedName name="Egyéb_költs_Tábla">#REF!</definedName>
    <definedName name="Egyéb_köv_Tábla" localSheetId="0">#REF!</definedName>
    <definedName name="Egyéb_köv_Tábla">#REF!</definedName>
    <definedName name="Egyéb_ráford_Tábla" localSheetId="0">#REF!</definedName>
    <definedName name="Egyéb_ráford_Tábla">#REF!</definedName>
    <definedName name="Egyéb_Rövlej_Tábla" localSheetId="0">#REF!</definedName>
    <definedName name="Egyéb_Rövlej_Tábla">#REF!</definedName>
    <definedName name="életkor" localSheetId="0">#REF!</definedName>
    <definedName name="életkor">#REF!</definedName>
    <definedName name="előterv" localSheetId="0">#REF!</definedName>
    <definedName name="előterv">#REF!</definedName>
    <definedName name="EPIT" localSheetId="0">#REF!</definedName>
    <definedName name="EPIT">#REF!</definedName>
    <definedName name="Eredmény_és_jövedelem" localSheetId="0">#REF!</definedName>
    <definedName name="Eredmény_és_jövedelem">#REF!</definedName>
    <definedName name="f" localSheetId="0" hidden="1">{"'Szum_0mrd_ujVB'!$A$1:$I$55","'Szum_5mrd_ujVB '!$A$1:$J$53"}</definedName>
    <definedName name="f" hidden="1">{"'Szum_0mrd_ujVB'!$A$1:$I$55","'Szum_5mrd_ujVB '!$A$1:$J$53"}</definedName>
    <definedName name="felev" localSheetId="0">#REF!</definedName>
    <definedName name="felev">#REF!</definedName>
    <definedName name="ff" localSheetId="0" hidden="1">{"'Szum_0mrd_ujVB'!$A$1:$I$55","'Szum_5mrd_ujVB '!$A$1:$J$53"}</definedName>
    <definedName name="ff" hidden="1">{"'Szum_0mrd_ujVB'!$A$1:$I$55","'Szum_5mrd_ujVB '!$A$1:$J$53"}</definedName>
    <definedName name="ffff" localSheetId="0" hidden="1">{"'Szum_0mrd_ujVB'!$A$1:$I$55","'Szum_5mrd_ujVB '!$A$1:$J$53"}</definedName>
    <definedName name="ffff" hidden="1">{"'Szum_0mrd_ujVB'!$A$1:$I$55","'Szum_5mrd_ujVB '!$A$1:$J$53"}</definedName>
    <definedName name="fg" localSheetId="0" hidden="1">{"'Szum_0mrd_ujVB'!$A$1:$I$55","'Szum_5mrd_ujVB '!$A$1:$J$53"}</definedName>
    <definedName name="fg" hidden="1">{"'Szum_0mrd_ujVB'!$A$1:$I$55","'Szum_5mrd_ujVB '!$A$1:$J$53"}</definedName>
    <definedName name="FOGY" localSheetId="0">#REF!</definedName>
    <definedName name="FOGY">#REF!</definedName>
    <definedName name="Format" localSheetId="0">#REF!</definedName>
    <definedName name="Format">#REF!</definedName>
    <definedName name="forrásfelh" localSheetId="0">#REF!</definedName>
    <definedName name="forrásfelh">#REF!</definedName>
    <definedName name="fő" localSheetId="0">#REF!</definedName>
    <definedName name="fő">#REF!</definedName>
    <definedName name="FVS" localSheetId="0">#REF!</definedName>
    <definedName name="FVS">#REF!</definedName>
    <definedName name="G_P_SZ" localSheetId="0">#REF!</definedName>
    <definedName name="G_P_SZ">#REF!</definedName>
    <definedName name="G_P_SZET" localSheetId="0">#REF!</definedName>
    <definedName name="G_P_SZET">#REF!</definedName>
    <definedName name="G_P91" localSheetId="0">#REF!</definedName>
    <definedName name="G_P91">#REF!</definedName>
    <definedName name="G_P92" localSheetId="0">#REF!</definedName>
    <definedName name="G_P92">#REF!</definedName>
    <definedName name="G_PB" localSheetId="0">#REF!</definedName>
    <definedName name="G_PB">#REF!</definedName>
    <definedName name="gépmenet" localSheetId="0">#REF!</definedName>
    <definedName name="gépmenet">#REF!</definedName>
    <definedName name="gféhélghk" localSheetId="0" hidden="1">{"'Szum_0mrd_ujVB'!$A$1:$I$55","'Szum_5mrd_ujVB '!$A$1:$J$53"}</definedName>
    <definedName name="gféhélghk" hidden="1">{"'Szum_0mrd_ujVB'!$A$1:$I$55","'Szum_5mrd_ujVB '!$A$1:$J$53"}</definedName>
    <definedName name="gg" localSheetId="0" hidden="1">{"'Szum_0mrd_ujVB'!$A$1:$I$55","'Szum_5mrd_ujVB '!$A$1:$J$53"}</definedName>
    <definedName name="gg" hidden="1">{"'Szum_0mrd_ujVB'!$A$1:$I$55","'Szum_5mrd_ujVB '!$A$1:$J$53"}</definedName>
    <definedName name="GGG" localSheetId="0" hidden="1">{"'Szum_0mrd_ujVB'!$A$1:$I$55","'Szum_5mrd_ujVB '!$A$1:$J$53"}</definedName>
    <definedName name="GGG" hidden="1">{"'Szum_0mrd_ujVB'!$A$1:$I$55","'Szum_5mrd_ujVB '!$A$1:$J$53"}</definedName>
    <definedName name="gggg" localSheetId="0" hidden="1">{"'Szum_0mrd_ujVB'!$A$1:$I$55","'Szum_5mrd_ujVB '!$A$1:$J$53"}</definedName>
    <definedName name="gggg" hidden="1">{"'Szum_0mrd_ujVB'!$A$1:$I$55","'Szum_5mrd_ujVB '!$A$1:$J$53"}</definedName>
    <definedName name="havi" localSheetId="0">'[12]besz2004I-XII_tény'!#REF!</definedName>
    <definedName name="havi">'[13]besz2004I-XII_tény'!#REF!</definedName>
    <definedName name="HB" localSheetId="0">#REF!</definedName>
    <definedName name="HB">#REF!</definedName>
    <definedName name="Header" localSheetId="0">#REF!</definedName>
    <definedName name="Header">#REF!</definedName>
    <definedName name="hh" localSheetId="0" hidden="1">{"'Szum_0mrd_ujVB'!$A$1:$I$55","'Szum_5mrd_ujVB '!$A$1:$J$53"}</definedName>
    <definedName name="hh" hidden="1">{"'Szum_0mrd_ujVB'!$A$1:$I$55","'Szum_5mrd_ujVB '!$A$1:$J$53"}</definedName>
    <definedName name="HTML_CodePage" hidden="1">9</definedName>
    <definedName name="HTML_Control" localSheetId="0" hidden="1">{"'Szum_0mrd_ujVB'!$A$1:$I$55","'Szum_5mrd_ujVB '!$A$1:$J$53"}</definedName>
    <definedName name="HTML_Control" hidden="1">{"'Szum_0mrd_ujVB'!$A$1:$I$55","'Szum_5mrd_ujVB '!$A$1:$J$53"}</definedName>
    <definedName name="HTML_Description" hidden="1">""</definedName>
    <definedName name="HTML_Email" hidden="1">""</definedName>
    <definedName name="HTML_Header" hidden="1">"Beruházási Előterv az 5mrdFt támogatással"</definedName>
    <definedName name="HTML_LastUpdate" hidden="1">"1999.12.28."</definedName>
    <definedName name="HTML_LineAfter" hidden="1">TRUE</definedName>
    <definedName name="HTML_LineBefore" hidden="1">TRUE</definedName>
    <definedName name="HTML_Name" hidden="1">"Beruházási Főosztály"</definedName>
    <definedName name="HTML_OBDlg2" hidden="1">TRUE</definedName>
    <definedName name="HTML_OBDlg4" hidden="1">TRUE</definedName>
    <definedName name="HTML_OS" hidden="1">0</definedName>
    <definedName name="HTML_PathFile" hidden="1">"C:\BERUHTM\yesmany.htm"</definedName>
    <definedName name="HTML_Title" hidden="1">"yesmany"</definedName>
    <definedName name="IG" localSheetId="0">#REF!</definedName>
    <definedName name="IG">#REF!</definedName>
    <definedName name="IG_91" localSheetId="0">#REF!</definedName>
    <definedName name="IG_91">#REF!</definedName>
    <definedName name="IG91_" localSheetId="0">#REF!</definedName>
    <definedName name="IG91_">#REF!</definedName>
    <definedName name="IG92_" localSheetId="0">#REF!</definedName>
    <definedName name="IG92_">#REF!</definedName>
    <definedName name="IGB" localSheetId="0">#REF!</definedName>
    <definedName name="IGB">#REF!</definedName>
    <definedName name="igen" localSheetId="0">[14]ESZKÖZ!$I$10:$I$13,[14]ESZKÖZ!$I$17:$I$22,[14]ESZKÖZ!$E$10:$E$13,[14]ESZKÖZ!$E$17:$E$22,[14]ESZKÖZ!$I$25:$I$30,[14]ESZKÖZ!$I$34:$I$39,[14]ESZKÖZ!$E$25:$E$30,[14]ESZKÖZ!$E$34:$E$39,[14]ESZKÖZ!$I$41:$I$50,[14]ESZKÖZ!$E$41:$E$50,[14]ESZKÖZ!$I$52:$I$54,[14]ESZKÖZ!$E$52:$E$54</definedName>
    <definedName name="igen">[15]ESZKÖZ!$I$10:$I$13,[15]ESZKÖZ!$I$17:$I$22,[15]ESZKÖZ!$E$10:$E$13,[15]ESZKÖZ!$E$17:$E$22,[15]ESZKÖZ!$I$25:$I$30,[15]ESZKÖZ!$I$34:$I$39,[15]ESZKÖZ!$E$25:$E$30,[15]ESZKÖZ!$E$34:$E$39,[15]ESZKÖZ!$I$41:$I$50,[15]ESZKÖZ!$E$41:$E$50,[15]ESZKÖZ!$I$52:$I$54,[15]ESZKÖZ!$E$52:$E$54</definedName>
    <definedName name="Igenyles_elszamolas_tip" localSheetId="0">#REF!</definedName>
    <definedName name="Igenyles_elszamolas_tip">#REF!</definedName>
    <definedName name="IGOK" localSheetId="0">#REF!</definedName>
    <definedName name="IGOK">#REF!</definedName>
    <definedName name="ii" localSheetId="0">#REF!</definedName>
    <definedName name="ii">#REF!</definedName>
    <definedName name="inflcio" localSheetId="0">#REF!</definedName>
    <definedName name="inflcio">#REF!</definedName>
    <definedName name="infra" localSheetId="0">#REF!</definedName>
    <definedName name="infra">#REF!</definedName>
    <definedName name="IPAR" localSheetId="0">#REF!</definedName>
    <definedName name="IPAR">#REF!</definedName>
    <definedName name="IRAT" localSheetId="0">#REF!</definedName>
    <definedName name="IRAT">#REF!</definedName>
    <definedName name="IRAT2" localSheetId="0">#REF!</definedName>
    <definedName name="IRAT2">#REF!</definedName>
    <definedName name="jj" localSheetId="0" hidden="1">{"'Szum_0mrd_ujVB'!$A$1:$I$55","'Szum_5mrd_ujVB '!$A$1:$J$53"}</definedName>
    <definedName name="jj" hidden="1">{"'Szum_0mrd_ujVB'!$A$1:$I$55","'Szum_5mrd_ujVB '!$A$1:$J$53"}</definedName>
    <definedName name="jkm" localSheetId="0">[16]FORRÁS!$I$8:$I$15,[16]FORRÁS!$E$8:$E$15,[16]FORRÁS!$I$17:$I$19,[16]FORRÁS!$E$17:$E$19,[16]FORRÁS!$I$26:$I$29,[16]FORRÁS!$E$26:$E$29,[16]FORRÁS!$I$35:$I$44,[16]FORRÁS!$E$35:$E$44</definedName>
    <definedName name="jkm">[17]FORRÁS!$I$8:$I$15,[17]FORRÁS!$E$8:$E$15,[17]FORRÁS!$I$17:$I$19,[17]FORRÁS!$E$17:$E$19,[17]FORRÁS!$I$26:$I$29,[17]FORRÁS!$E$26:$E$29,[17]FORRÁS!$I$35:$I$44,[17]FORRÁS!$E$35:$E$44</definedName>
    <definedName name="karcsi" localSheetId="0">#REF!</definedName>
    <definedName name="karcsi">#REF!</definedName>
    <definedName name="KATA" localSheetId="0" hidden="1">{"'Szum_0mrd_ujVB'!$A$1:$I$55","'Szum_5mrd_ujVB '!$A$1:$J$53"}</definedName>
    <definedName name="KATA" hidden="1">{"'Szum_0mrd_ujVB'!$A$1:$I$55","'Szum_5mrd_ujVB '!$A$1:$J$53"}</definedName>
    <definedName name="Kiemelt_irányítási_költségek" localSheetId="0">'[18]irányítási költségek'!$A$4:$G$13</definedName>
    <definedName name="Kiemelt_irányítási_költségek">'[19]irányítási költségek'!$A$4:$G$13</definedName>
    <definedName name="KÍZ91" localSheetId="0">#REF!</definedName>
    <definedName name="KÍZ91">#REF!</definedName>
    <definedName name="KÍZ92" localSheetId="0">#REF!</definedName>
    <definedName name="KÍZ92">#REF!</definedName>
    <definedName name="KÍZB" localSheetId="0">#REF!</definedName>
    <definedName name="KÍZB">#REF!</definedName>
    <definedName name="KÍZGAZ" localSheetId="0">#REF!</definedName>
    <definedName name="KÍZGAZ">#REF!</definedName>
    <definedName name="KÍZGAZD" localSheetId="0">#REF!</definedName>
    <definedName name="KÍZGAZD">#REF!</definedName>
    <definedName name="ko">[20]Értéklisták!$B$2:$B$6</definedName>
    <definedName name="KOD" localSheetId="0">#REF!</definedName>
    <definedName name="KOD">#REF!</definedName>
    <definedName name="koltseg_k">'[21]1. sz.melléklet'!$B$7:$B$15</definedName>
    <definedName name="Koltseg_kat" localSheetId="0">#REF!</definedName>
    <definedName name="Koltseg_kat">#REF!</definedName>
    <definedName name="KOZLEK" localSheetId="0">#REF!</definedName>
    <definedName name="KOZLEK">#REF!</definedName>
    <definedName name="Költségszerkezet" localSheetId="0">#REF!</definedName>
    <definedName name="Költségszerkezet">#REF!</definedName>
    <definedName name="Közös_összesen" localSheetId="0">#REF!</definedName>
    <definedName name="Közös_összesen">#REF!</definedName>
    <definedName name="ktg_2400200" localSheetId="0">#REF!</definedName>
    <definedName name="ktg_2400200">#REF!</definedName>
    <definedName name="ktg_24100200" localSheetId="0">#REF!</definedName>
    <definedName name="ktg_24100200">#REF!</definedName>
    <definedName name="kulcs1" localSheetId="0">#REF!</definedName>
    <definedName name="kulcs1">#REF!</definedName>
    <definedName name="kulcs12004" localSheetId="0">#REF!</definedName>
    <definedName name="kulcs12004">#REF!</definedName>
    <definedName name="kulcs1a" localSheetId="0">#REF!</definedName>
    <definedName name="kulcs1a">#REF!</definedName>
    <definedName name="kulcs2" localSheetId="0">#REF!</definedName>
    <definedName name="kulcs2">#REF!</definedName>
    <definedName name="kulcs22004" localSheetId="0">#REF!</definedName>
    <definedName name="kulcs22004">#REF!</definedName>
    <definedName name="kulcs2a" localSheetId="0">#REF!</definedName>
    <definedName name="kulcs2a">#REF!</definedName>
    <definedName name="kulcs3" localSheetId="0">#REF!</definedName>
    <definedName name="kulcs3">#REF!</definedName>
    <definedName name="kulcs32004" localSheetId="0">#REF!</definedName>
    <definedName name="kulcs32004">#REF!</definedName>
    <definedName name="kulcs3a" localSheetId="0">#REF!</definedName>
    <definedName name="kulcs3a">#REF!</definedName>
    <definedName name="lép" localSheetId="0" hidden="1">{"'Szum_0mrd_ujVB'!$A$1:$I$55","'Szum_5mrd_ujVB '!$A$1:$J$53"}</definedName>
    <definedName name="lép" hidden="1">{"'Szum_0mrd_ujVB'!$A$1:$I$55","'Szum_5mrd_ujVB '!$A$1:$J$53"}</definedName>
    <definedName name="létsz" localSheetId="0">#REF!</definedName>
    <definedName name="létsz">#REF!</definedName>
    <definedName name="létszá" localSheetId="0">#REF!</definedName>
    <definedName name="létszá">#REF!</definedName>
    <definedName name="létszám" localSheetId="0">'[22]sz+fiz. összesen segédtábla'!#REF!</definedName>
    <definedName name="létszám">'[23]sz+fiz. összesen segédtábla'!#REF!</definedName>
    <definedName name="lllll" localSheetId="0">#REF!</definedName>
    <definedName name="lllll">#REF!</definedName>
    <definedName name="lo">[24]Értéklisták!$B$2:$B$4</definedName>
    <definedName name="MAV" localSheetId="0">#REF!</definedName>
    <definedName name="MAV">#REF!</definedName>
    <definedName name="MÁV_Rt." localSheetId="0">#REF!</definedName>
    <definedName name="MÁV_Rt.">#REF!</definedName>
    <definedName name="MÉRLEG_Eszközök__aktívák" localSheetId="0">#REF!</definedName>
    <definedName name="MÉRLEG_Eszközök__aktívák">#REF!</definedName>
    <definedName name="MÉRLEG_Források__passzívák" localSheetId="0">#REF!</definedName>
    <definedName name="MÉRLEG_Források__passzívák">#REF!</definedName>
    <definedName name="metró" localSheetId="0">#REF!</definedName>
    <definedName name="metró">#REF!</definedName>
    <definedName name="metroaadat" localSheetId="0">#REF!</definedName>
    <definedName name="metroaadat">#REF!</definedName>
    <definedName name="Mező" localSheetId="0">#REF!,#REF!,#REF!,#REF!,#REF!,#REF!,#REF!,#REF!,#REF!,#REF!,#REF!,#REF!,#REF!,#REF!,#REF!,#REF!</definedName>
    <definedName name="Mező">#REF!,#REF!,#REF!,#REF!,#REF!,#REF!,#REF!,#REF!,#REF!,#REF!,#REF!,#REF!,#REF!,#REF!,#REF!,#REF!</definedName>
    <definedName name="mk" localSheetId="0" hidden="1">#REF!</definedName>
    <definedName name="mk" hidden="1">#REF!</definedName>
    <definedName name="mmetro" localSheetId="0">#REF!</definedName>
    <definedName name="mmetro">#REF!</definedName>
    <definedName name="modosithato_eredmeny" localSheetId="0">[10]EREDMÉNY!$J$6:$J$7,[10]EREDMÉNY!$J$12:$J$13,[10]EREDMÉNY!$D$6:$D$7,[10]EREDMÉNY!$D$12:$D$13,[10]EREDMÉNY!$J$14:$J$17,[10]EREDMÉNY!$D$14:$D$17,[10]EREDMÉNY!$J$20:$J$22,[10]EREDMÉNY!$D$20:$D$22,[10]EREDMÉNY!$J$25:$J$25,[10]EREDMÉNY!$D$25:$D$25,[10]EREDMÉNY!$J$28:$J$36,[10]EREDMÉNY!$D$28:$D$36,[10]EREDMÉNY!$J$38:$J$42,[10]EREDMÉNY!$D$38:$D$42,[10]EREDMÉNY!$J$47:$J$48,[10]EREDMÉNY!$D$47:$D$48,[10]EREDMÉNY!$J$51,[10]EREDMÉNY!$D$51,[10]EREDMÉNY!$J$53:$J$54,[10]EREDMÉNY!$D$53:$D$54</definedName>
    <definedName name="modosithato_eredmeny">[11]EREDMÉNY!$J$6:$J$7,[11]EREDMÉNY!$J$12:$J$13,[11]EREDMÉNY!$D$6:$D$7,[11]EREDMÉNY!$D$12:$D$13,[11]EREDMÉNY!$J$14:$J$17,[11]EREDMÉNY!$D$14:$D$17,[11]EREDMÉNY!$J$20:$J$22,[11]EREDMÉNY!$D$20:$D$22,[11]EREDMÉNY!$J$25:$J$25,[11]EREDMÉNY!$D$25:$D$25,[11]EREDMÉNY!$J$28:$J$36,[11]EREDMÉNY!$D$28:$D$36,[11]EREDMÉNY!$J$38:$J$42,[11]EREDMÉNY!$D$38:$D$42,[11]EREDMÉNY!$J$47:$J$48,[11]EREDMÉNY!$D$47:$D$48,[11]EREDMÉNY!$J$51,[11]EREDMÉNY!$D$51,[11]EREDMÉNY!$J$53:$J$54,[11]EREDMÉNY!$D$53:$D$54</definedName>
    <definedName name="modosithato_eredmeny___0" localSheetId="0">#REF!</definedName>
    <definedName name="modosithato_eredmeny___0">#REF!</definedName>
    <definedName name="modosithato_eszkoz" localSheetId="0">[10]ESZKÖZ!$I$10:$I$13,[10]ESZKÖZ!$I$17:$I$22,[10]ESZKÖZ!$E$10:$E$13,[10]ESZKÖZ!$E$17:$E$22,[10]ESZKÖZ!$I$25:$I$30,[10]ESZKÖZ!$I$34:$I$39,[10]ESZKÖZ!$E$25:$E$30,[10]ESZKÖZ!$E$34:$E$39,[10]ESZKÖZ!$I$41:$I$50,[10]ESZKÖZ!$E$41:$E$50,[10]ESZKÖZ!$I$52:$I$54,[10]ESZKÖZ!$E$52:$E$54</definedName>
    <definedName name="modosithato_eszkoz">[11]ESZKÖZ!$I$10:$I$13,[11]ESZKÖZ!$I$17:$I$22,[11]ESZKÖZ!$E$10:$E$13,[11]ESZKÖZ!$E$17:$E$22,[11]ESZKÖZ!$I$25:$I$30,[11]ESZKÖZ!$I$34:$I$39,[11]ESZKÖZ!$E$25:$E$30,[11]ESZKÖZ!$E$34:$E$39,[11]ESZKÖZ!$I$41:$I$50,[11]ESZKÖZ!$E$41:$E$50,[11]ESZKÖZ!$I$52:$I$54,[11]ESZKÖZ!$E$52:$E$54</definedName>
    <definedName name="modosithato_eszkoz___0" localSheetId="0">[25]ESZKÖZ!#REF!</definedName>
    <definedName name="modosithato_eszkoz___0">[25]ESZKÖZ!#REF!</definedName>
    <definedName name="modosithato_forras" localSheetId="0">[10]FORRÁS!$I$8:$I$15,[10]FORRÁS!$E$8:$E$15,[10]FORRÁS!$I$17:$I$19,[10]FORRÁS!$E$17:$E$19,[10]FORRÁS!$I$26:$I$29,[10]FORRÁS!$E$26:$E$29,[10]FORRÁS!$I$35:$I$44,[10]FORRÁS!$E$35:$E$44</definedName>
    <definedName name="modosithato_forras">[11]FORRÁS!$I$8:$I$15,[11]FORRÁS!$E$8:$E$15,[11]FORRÁS!$I$17:$I$19,[11]FORRÁS!$E$17:$E$19,[11]FORRÁS!$I$26:$I$29,[11]FORRÁS!$E$26:$E$29,[11]FORRÁS!$I$35:$I$44,[11]FORRÁS!$E$35:$E$44</definedName>
    <definedName name="modosithato_forras___0" localSheetId="0">[25]FORRÁS!#REF!</definedName>
    <definedName name="modosithato_forras___0">[25]FORRÁS!#REF!</definedName>
    <definedName name="MUN91_" localSheetId="0">#REF!</definedName>
    <definedName name="MUN91_">#REF!</definedName>
    <definedName name="MUNB" localSheetId="0">#REF!</definedName>
    <definedName name="MUNB">#REF!</definedName>
    <definedName name="MUNKA_GY" localSheetId="0">#REF!</definedName>
    <definedName name="MUNKA_GY">#REF!</definedName>
    <definedName name="munkavallaloi" localSheetId="0">#REF!</definedName>
    <definedName name="munkavallaloi">#REF!</definedName>
    <definedName name="munkavallaloi2004" localSheetId="0">#REF!</definedName>
    <definedName name="munkavallaloi2004">#REF!</definedName>
    <definedName name="negyes2" localSheetId="0">#REF!</definedName>
    <definedName name="negyes2">#REF!</definedName>
    <definedName name="NémetEredmA" localSheetId="0">#REF!</definedName>
    <definedName name="NémetEredmA">#REF!</definedName>
    <definedName name="NémetEredmB" localSheetId="0">#REF!</definedName>
    <definedName name="NémetEredmB">#REF!</definedName>
    <definedName name="NémetEszköz" localSheetId="0">#REF!</definedName>
    <definedName name="NémetEszköz">#REF!</definedName>
    <definedName name="NémetForrás" localSheetId="0">#REF!</definedName>
    <definedName name="NémetForrás">#REF!</definedName>
    <definedName name="névtelen" localSheetId="0">#REF!</definedName>
    <definedName name="névtelen">#REF!</definedName>
    <definedName name="névtelen_1" localSheetId="0">#REF!</definedName>
    <definedName name="névtelen_1">#REF!</definedName>
    <definedName name="névtelen_2" localSheetId="0">#REF!</definedName>
    <definedName name="névtelen_2">#REF!</definedName>
    <definedName name="NT" localSheetId="0">#REF!</definedName>
    <definedName name="NT">#REF!</definedName>
    <definedName name="nyomott" localSheetId="0" hidden="1">{"'Szum_0mrd_ujVB'!$A$1:$I$55","'Szum_5mrd_ujVB '!$A$1:$J$53"}</definedName>
    <definedName name="nyomott" hidden="1">{"'Szum_0mrd_ujVB'!$A$1:$I$55","'Szum_5mrd_ujVB '!$A$1:$J$53"}</definedName>
    <definedName name="nyomt_részletes" localSheetId="0">'[26]áthúzódás okmányonként'!#REF!</definedName>
    <definedName name="nyomt_részletes">'[27]áthúzódás okmányonként'!#REF!</definedName>
    <definedName name="_xlnm.Print_Titles" localSheetId="0">'2019. naturáliák'!$1:$4</definedName>
    <definedName name="Nyomtatási_terület_MÉ" localSheetId="0">#REF!</definedName>
    <definedName name="Nyomtatási_terület_MÉ">#REF!</definedName>
    <definedName name="nyugdij" localSheetId="0">#REF!</definedName>
    <definedName name="nyugdij">#REF!</definedName>
    <definedName name="nyugdij2004" localSheetId="0">#REF!</definedName>
    <definedName name="nyugdij2004">#REF!</definedName>
    <definedName name="nyugdijj" localSheetId="0">#REF!</definedName>
    <definedName name="nyugdijj">#REF!</definedName>
    <definedName name="nyugdíjplafon" localSheetId="0">#REF!</definedName>
    <definedName name="nyugdíjplafon">#REF!</definedName>
    <definedName name="nyugdíjplafon2004" localSheetId="0">#REF!</definedName>
    <definedName name="nyugdíjplafon2004">#REF!</definedName>
    <definedName name="oo" localSheetId="0" hidden="1">{"'Szum_0mrd_ujVB'!$A$1:$I$55","'Szum_5mrd_ujVB '!$A$1:$J$53"}</definedName>
    <definedName name="oo" hidden="1">{"'Szum_0mrd_ujVB'!$A$1:$I$55","'Szum_5mrd_ujVB '!$A$1:$J$53"}</definedName>
    <definedName name="opp" localSheetId="0" hidden="1">{"'Szum_0mrd_ujVB'!$A$1:$I$55","'Szum_5mrd_ujVB '!$A$1:$J$53"}</definedName>
    <definedName name="opp" hidden="1">{"'Szum_0mrd_ujVB'!$A$1:$I$55","'Szum_5mrd_ujVB '!$A$1:$J$53"}</definedName>
    <definedName name="ossz" localSheetId="0">'[28]BP ALAP'!#REF!</definedName>
    <definedName name="ossz">'[28]BP ALAP'!#REF!</definedName>
    <definedName name="osszes" localSheetId="0">'[29]BP ALAP'!#REF!</definedName>
    <definedName name="osszes">'[30]BP ALAP'!#REF!</definedName>
    <definedName name="osztó" localSheetId="0">#REF!</definedName>
    <definedName name="osztó">#REF!</definedName>
    <definedName name="össz" localSheetId="0">#REF!</definedName>
    <definedName name="össz">#REF!</definedName>
    <definedName name="összes" localSheetId="0">#REF!</definedName>
    <definedName name="összes">#REF!</definedName>
    <definedName name="Pályavasút_összesen" localSheetId="0">#REF!</definedName>
    <definedName name="Pályavasút_összesen">#REF!</definedName>
    <definedName name="PénzeszközTábla" localSheetId="0">#REF!</definedName>
    <definedName name="PénzeszközTábla">#REF!</definedName>
    <definedName name="Pénzügyi_helyz.___A" localSheetId="0">#REF!</definedName>
    <definedName name="Pénzügyi_helyz.___A">#REF!</definedName>
    <definedName name="Pénzügyi_helyz.___B" localSheetId="0">#REF!</definedName>
    <definedName name="Pénzügyi_helyz.___B">#REF!</definedName>
    <definedName name="pp" localSheetId="0" hidden="1">{"'Szum_0mrd_ujVB'!$A$1:$I$55","'Szum_5mrd_ujVB '!$A$1:$J$53"}</definedName>
    <definedName name="pp" hidden="1">{"'Szum_0mrd_ujVB'!$A$1:$I$55","'Szum_5mrd_ujVB '!$A$1:$J$53"}</definedName>
    <definedName name="print" localSheetId="0">#REF!</definedName>
    <definedName name="print">#REF!</definedName>
    <definedName name="PROBAIR" localSheetId="0">#REF!</definedName>
    <definedName name="PROBAIR">#REF!</definedName>
    <definedName name="Q" localSheetId="0" hidden="1">{"'Szum_0mrd_ujVB'!$A$1:$I$55","'Szum_5mrd_ujVB '!$A$1:$J$53"}</definedName>
    <definedName name="Q" hidden="1">{"'Szum_0mrd_ujVB'!$A$1:$I$55","'Szum_5mrd_ujVB '!$A$1:$J$53"}</definedName>
    <definedName name="qq" localSheetId="0" hidden="1">{"'Szum_0mrd_ujVB'!$A$1:$I$55","'Szum_5mrd_ujVB '!$A$1:$J$53"}</definedName>
    <definedName name="qq" hidden="1">{"'Szum_0mrd_ujVB'!$A$1:$I$55","'Szum_5mrd_ujVB '!$A$1:$J$53"}</definedName>
    <definedName name="RawData" localSheetId="0">#REF!</definedName>
    <definedName name="RawData">#REF!</definedName>
    <definedName name="rk" localSheetId="0">#REF!</definedName>
    <definedName name="rk">#REF!</definedName>
    <definedName name="rr" localSheetId="0" hidden="1">{"'Szum_0mrd_ujVB'!$A$1:$I$55","'Szum_5mrd_ujVB '!$A$1:$J$53"}</definedName>
    <definedName name="rr" hidden="1">{"'Szum_0mrd_ujVB'!$A$1:$I$55","'Szum_5mrd_ujVB '!$A$1:$J$53"}</definedName>
    <definedName name="sav1a" localSheetId="0">#REF!</definedName>
    <definedName name="sav1a">#REF!</definedName>
    <definedName name="sav2a" localSheetId="0">#REF!</definedName>
    <definedName name="sav2a">#REF!</definedName>
    <definedName name="ss" localSheetId="0" hidden="1">{"'Szum_0mrd_ujVB'!$A$1:$I$55","'Szum_5mrd_ujVB '!$A$1:$J$53"}</definedName>
    <definedName name="ss" hidden="1">{"'Szum_0mrd_ujVB'!$A$1:$I$55","'Szum_5mrd_ujVB '!$A$1:$J$53"}</definedName>
    <definedName name="Szamviteli_kat" localSheetId="0">#REF!</definedName>
    <definedName name="Szamviteli_kat">#REF!</definedName>
    <definedName name="szell." localSheetId="0">'[22]sz+fiz. összesen segédtábla'!#REF!</definedName>
    <definedName name="szell.">'[23]sz+fiz. összesen segédtábla'!#REF!</definedName>
    <definedName name="szemszáll" localSheetId="0">#REF!</definedName>
    <definedName name="szemszáll">#REF!</definedName>
    <definedName name="SZF">[24]Értéklisták!$B$2:$B$5</definedName>
    <definedName name="szug" localSheetId="0">#REF!</definedName>
    <definedName name="szug">#REF!</definedName>
    <definedName name="SZÜ_igény_szerinti_adatok" localSheetId="0">#REF!</definedName>
    <definedName name="SZÜ_igény_szerinti_adatok">#REF!</definedName>
    <definedName name="SZÜ_igény_szerinti_bontás" localSheetId="0">#REF!</definedName>
    <definedName name="SZÜ_igény_szerinti_bontás">#REF!</definedName>
    <definedName name="SZÜ_igények_szerinti_tábla" localSheetId="0">#REF!</definedName>
    <definedName name="SZÜ_igények_szerinti_tábla">#REF!</definedName>
    <definedName name="t" localSheetId="0" hidden="1">{"'Szum_0mrd_ujVB'!$A$1:$I$55","'Szum_5mrd_ujVB '!$A$1:$J$53"}</definedName>
    <definedName name="t" hidden="1">{"'Szum_0mrd_ujVB'!$A$1:$I$55","'Szum_5mrd_ujVB '!$A$1:$J$53"}</definedName>
    <definedName name="T_VKÍZL" localSheetId="0">#REF!</definedName>
    <definedName name="T_VKÍZL">#REF!</definedName>
    <definedName name="Tárgyi_Eszköz_Állomány" localSheetId="0">#REF!</definedName>
    <definedName name="Tárgyi_Eszköz_Állomány">#REF!</definedName>
    <definedName name="tarifa" localSheetId="0" hidden="1">{"'Szum_0mrd_ujVB'!$A$1:$I$55","'Szum_5mrd_ujVB '!$A$1:$J$53"}</definedName>
    <definedName name="tarifa" hidden="1">{"'Szum_0mrd_ujVB'!$A$1:$I$55","'Szum_5mrd_ujVB '!$A$1:$J$53"}</definedName>
    <definedName name="tarifa1" localSheetId="0" hidden="1">{"'Szum_0mrd_ujVB'!$A$1:$I$55","'Szum_5mrd_ujVB '!$A$1:$J$53"}</definedName>
    <definedName name="tarifa1" hidden="1">{"'Szum_0mrd_ujVB'!$A$1:$I$55","'Szum_5mrd_ujVB '!$A$1:$J$53"}</definedName>
    <definedName name="TAVB" localSheetId="0">#REF!</definedName>
    <definedName name="TAVB">#REF!</definedName>
    <definedName name="terv" localSheetId="0">#REF!</definedName>
    <definedName name="terv">#REF!</definedName>
    <definedName name="terv2001" localSheetId="0" hidden="1">#REF!</definedName>
    <definedName name="terv2001" hidden="1">#REF!</definedName>
    <definedName name="terveink" localSheetId="0">#REF!</definedName>
    <definedName name="terveink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vékenység" localSheetId="0">#REF!</definedName>
    <definedName name="Tevékenység">#REF!</definedName>
    <definedName name="tevterv" localSheetId="0">[31]HB!#REF!</definedName>
    <definedName name="tevterv">[31]HB!#REF!</definedName>
    <definedName name="Típus">[9]Értéklisták!$C$2:$C$3</definedName>
    <definedName name="tt" localSheetId="0" hidden="1">{"'Szum_0mrd_ujVB'!$A$1:$I$55","'Szum_5mrd_ujVB '!$A$1:$J$53"}</definedName>
    <definedName name="tt" hidden="1">{"'Szum_0mrd_ujVB'!$A$1:$I$55","'Szum_5mrd_ujVB '!$A$1:$J$53"}</definedName>
    <definedName name="uiiooo" localSheetId="0" hidden="1">{"'Szum_0mrd_ujVB'!$A$1:$I$55","'Szum_5mrd_ujVB '!$A$1:$J$53"}</definedName>
    <definedName name="uiiooo" hidden="1">{"'Szum_0mrd_ujVB'!$A$1:$I$55","'Szum_5mrd_ujVB '!$A$1:$J$53"}</definedName>
    <definedName name="UTAS" localSheetId="0">#REF!</definedName>
    <definedName name="UTAS">#REF!</definedName>
    <definedName name="uu" localSheetId="0" hidden="1">{"'Szum_0mrd_ujVB'!$A$1:$I$55","'Szum_5mrd_ujVB '!$A$1:$J$53"}</definedName>
    <definedName name="uu" hidden="1">{"'Szum_0mrd_ujVB'!$A$1:$I$55","'Szum_5mrd_ujVB '!$A$1:$J$53"}</definedName>
    <definedName name="úú" localSheetId="0" hidden="1">{"'Szum_0mrd_ujVB'!$A$1:$I$55","'Szum_5mrd_ujVB '!$A$1:$J$53"}</definedName>
    <definedName name="úú" hidden="1">{"'Szum_0mrd_ujVB'!$A$1:$I$55","'Szum_5mrd_ujVB '!$A$1:$J$53"}</definedName>
    <definedName name="uzterv" localSheetId="0">#REF!</definedName>
    <definedName name="uzterv">#REF!</definedName>
    <definedName name="ÜÁK_0202" hidden="1">{"'Szum_0mrd_ujVB'!$A$1:$I$55","'Szum_5mrd_ujVB '!$A$1:$J$53"}</definedName>
    <definedName name="üüü" localSheetId="0" hidden="1">{"'Szum_0mrd_ujVB'!$A$1:$I$55","'Szum_5mrd_ujVB '!$A$1:$J$53"}</definedName>
    <definedName name="üüü" hidden="1">{"'Szum_0mrd_ujVB'!$A$1:$I$55","'Szum_5mrd_ujVB '!$A$1:$J$53"}</definedName>
    <definedName name="Üzletág">[9]Értéklisták!$B$2:$B$3</definedName>
    <definedName name="Vagyoni_helyzet" localSheetId="0">#REF!</definedName>
    <definedName name="Vagyoni_helyzet">#REF!</definedName>
    <definedName name="Vállalkozó_vasút_összesen" localSheetId="0">#REF!</definedName>
    <definedName name="Vállalkozó_vasút_összesen">#REF!</definedName>
    <definedName name="VAR" localSheetId="0">#REF!</definedName>
    <definedName name="VAR">#REF!</definedName>
    <definedName name="vill" localSheetId="0">#REF!</definedName>
    <definedName name="vill">#REF!</definedName>
    <definedName name="vill." localSheetId="0">#REF!</definedName>
    <definedName name="vill.">#REF!</definedName>
    <definedName name="w" localSheetId="0" hidden="1">{"'Szum_0mrd_ujVB'!$A$1:$I$55","'Szum_5mrd_ujVB '!$A$1:$J$53"}</definedName>
    <definedName name="w" hidden="1">{"'Szum_0mrd_ujVB'!$A$1:$I$55","'Szum_5mrd_ujVB '!$A$1:$J$53"}</definedName>
    <definedName name="ww" localSheetId="0" hidden="1">{"'Szum_0mrd_ujVB'!$A$1:$I$55","'Szum_5mrd_ujVB '!$A$1:$J$53"}</definedName>
    <definedName name="ww" hidden="1">{"'Szum_0mrd_ujVB'!$A$1:$I$55","'Szum_5mrd_ujVB '!$A$1:$J$53"}</definedName>
    <definedName name="www" localSheetId="0" hidden="1">{"'Szum_0mrd_ujVB'!$A$1:$I$55","'Szum_5mrd_ujVB '!$A$1:$J$53"}</definedName>
    <definedName name="www" hidden="1">{"'Szum_0mrd_ujVB'!$A$1:$I$55","'Szum_5mrd_ujVB '!$A$1:$J$53"}</definedName>
    <definedName name="xxx" localSheetId="0">[32]metró!#REF!</definedName>
    <definedName name="xxx">[32]metró!#REF!</definedName>
    <definedName name="zz" localSheetId="0" hidden="1">{"'Szum_0mrd_ujVB'!$A$1:$I$55","'Szum_5mrd_ujVB '!$A$1:$J$53"}</definedName>
    <definedName name="zz" hidden="1">{"'Szum_0mrd_ujVB'!$A$1:$I$55","'Szum_5mrd_ujVB '!$A$1:$J$53"}</definedName>
    <definedName name="zzz" localSheetId="0">#REF!</definedName>
    <definedName name="zzz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3" i="1" l="1"/>
  <c r="T154" i="1"/>
  <c r="V142" i="1" l="1"/>
  <c r="X142" i="1"/>
  <c r="Z142" i="1"/>
  <c r="V6" i="1" l="1"/>
  <c r="N155" i="1" l="1"/>
  <c r="P155" i="1"/>
  <c r="R155" i="1"/>
  <c r="T155" i="1"/>
  <c r="P158" i="1" l="1"/>
  <c r="N158" i="1"/>
  <c r="F158" i="1"/>
  <c r="R158" i="1"/>
  <c r="K145" i="1"/>
  <c r="I145" i="1"/>
  <c r="T143" i="1"/>
  <c r="T142" i="1"/>
  <c r="T140" i="1"/>
  <c r="P140" i="1"/>
  <c r="N140" i="1"/>
  <c r="L140" i="1"/>
  <c r="J140" i="1"/>
  <c r="F140" i="1"/>
  <c r="V139" i="1"/>
  <c r="U139" i="1"/>
  <c r="H139" i="1"/>
  <c r="V138" i="1"/>
  <c r="U138" i="1"/>
  <c r="R140" i="1"/>
  <c r="H138" i="1"/>
  <c r="H140" i="1" s="1"/>
  <c r="X135" i="1"/>
  <c r="V135" i="1"/>
  <c r="T135" i="1"/>
  <c r="R135" i="1"/>
  <c r="P135" i="1"/>
  <c r="N135" i="1"/>
  <c r="J135" i="1"/>
  <c r="H135" i="1"/>
  <c r="G135" i="1"/>
  <c r="F135" i="1"/>
  <c r="Z134" i="1"/>
  <c r="Y134" i="1"/>
  <c r="L134" i="1"/>
  <c r="K134" i="1"/>
  <c r="Y133" i="1"/>
  <c r="K132" i="1"/>
  <c r="Y131" i="1"/>
  <c r="K131" i="1"/>
  <c r="Z130" i="1"/>
  <c r="Y130" i="1"/>
  <c r="L130" i="1"/>
  <c r="K130" i="1"/>
  <c r="Y129" i="1"/>
  <c r="K129" i="1"/>
  <c r="Z128" i="1"/>
  <c r="Y128" i="1"/>
  <c r="L128" i="1"/>
  <c r="K128" i="1"/>
  <c r="Y127" i="1"/>
  <c r="K127" i="1"/>
  <c r="Y126" i="1"/>
  <c r="K126" i="1"/>
  <c r="Z125" i="1"/>
  <c r="Y125" i="1"/>
  <c r="L125" i="1"/>
  <c r="K125" i="1"/>
  <c r="Z124" i="1"/>
  <c r="Y124" i="1"/>
  <c r="L124" i="1"/>
  <c r="K124" i="1"/>
  <c r="Z123" i="1"/>
  <c r="Y123" i="1"/>
  <c r="L123" i="1"/>
  <c r="K123" i="1"/>
  <c r="Z122" i="1"/>
  <c r="Y122" i="1"/>
  <c r="L122" i="1"/>
  <c r="K122" i="1"/>
  <c r="Y121" i="1"/>
  <c r="K121" i="1"/>
  <c r="Y120" i="1"/>
  <c r="K120" i="1"/>
  <c r="Z119" i="1"/>
  <c r="Y119" i="1"/>
  <c r="L119" i="1"/>
  <c r="K119" i="1"/>
  <c r="Y118" i="1"/>
  <c r="K118" i="1"/>
  <c r="Y117" i="1"/>
  <c r="K117" i="1"/>
  <c r="Y116" i="1"/>
  <c r="K116" i="1"/>
  <c r="Y115" i="1"/>
  <c r="K115" i="1"/>
  <c r="Y114" i="1"/>
  <c r="K114" i="1"/>
  <c r="Y113" i="1"/>
  <c r="K113" i="1"/>
  <c r="Y112" i="1"/>
  <c r="K112" i="1"/>
  <c r="Y111" i="1"/>
  <c r="K111" i="1"/>
  <c r="Y110" i="1"/>
  <c r="K110" i="1"/>
  <c r="Y109" i="1"/>
  <c r="K109" i="1"/>
  <c r="Y108" i="1"/>
  <c r="K108" i="1"/>
  <c r="Y107" i="1"/>
  <c r="K107" i="1"/>
  <c r="Y106" i="1"/>
  <c r="K106" i="1"/>
  <c r="Z105" i="1"/>
  <c r="Y105" i="1"/>
  <c r="L105" i="1"/>
  <c r="K105" i="1"/>
  <c r="Y104" i="1"/>
  <c r="K104" i="1"/>
  <c r="Y103" i="1"/>
  <c r="K103" i="1"/>
  <c r="Y102" i="1"/>
  <c r="K102" i="1"/>
  <c r="Y101" i="1"/>
  <c r="K101" i="1"/>
  <c r="Y100" i="1"/>
  <c r="K100" i="1"/>
  <c r="Y99" i="1"/>
  <c r="K99" i="1"/>
  <c r="Y98" i="1"/>
  <c r="K98" i="1"/>
  <c r="Y97" i="1"/>
  <c r="K97" i="1"/>
  <c r="Y96" i="1"/>
  <c r="K96" i="1"/>
  <c r="Y95" i="1"/>
  <c r="K95" i="1"/>
  <c r="Z94" i="1"/>
  <c r="Z135" i="1" s="1"/>
  <c r="Z136" i="1" s="1"/>
  <c r="Y94" i="1"/>
  <c r="L94" i="1"/>
  <c r="K94" i="1"/>
  <c r="T91" i="1"/>
  <c r="R91" i="1"/>
  <c r="P91" i="1"/>
  <c r="N91" i="1"/>
  <c r="L91" i="1"/>
  <c r="H91" i="1"/>
  <c r="G91" i="1"/>
  <c r="F91" i="1"/>
  <c r="X90" i="1"/>
  <c r="W90" i="1"/>
  <c r="J90" i="1"/>
  <c r="X89" i="1"/>
  <c r="W89" i="1"/>
  <c r="J89" i="1"/>
  <c r="X88" i="1"/>
  <c r="W88" i="1"/>
  <c r="J88" i="1"/>
  <c r="X87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X72" i="1"/>
  <c r="W72" i="1"/>
  <c r="J72" i="1"/>
  <c r="X71" i="1"/>
  <c r="W71" i="1"/>
  <c r="J71" i="1"/>
  <c r="W70" i="1"/>
  <c r="W69" i="1"/>
  <c r="W68" i="1"/>
  <c r="X67" i="1"/>
  <c r="W67" i="1"/>
  <c r="J67" i="1"/>
  <c r="W66" i="1"/>
  <c r="X64" i="1"/>
  <c r="W64" i="1"/>
  <c r="J64" i="1"/>
  <c r="X63" i="1"/>
  <c r="W63" i="1"/>
  <c r="J63" i="1"/>
  <c r="X62" i="1"/>
  <c r="W62" i="1"/>
  <c r="J62" i="1"/>
  <c r="W61" i="1"/>
  <c r="W60" i="1"/>
  <c r="W59" i="1"/>
  <c r="W58" i="1"/>
  <c r="W57" i="1"/>
  <c r="W56" i="1"/>
  <c r="W55" i="1"/>
  <c r="W54" i="1"/>
  <c r="W53" i="1"/>
  <c r="W52" i="1"/>
  <c r="W51" i="1"/>
  <c r="W50" i="1"/>
  <c r="X49" i="1"/>
  <c r="W49" i="1"/>
  <c r="J49" i="1"/>
  <c r="T46" i="1"/>
  <c r="P46" i="1"/>
  <c r="P136" i="1" s="1"/>
  <c r="N46" i="1"/>
  <c r="N136" i="1" s="1"/>
  <c r="L46" i="1"/>
  <c r="J46" i="1"/>
  <c r="F46" i="1"/>
  <c r="F136" i="1" s="1"/>
  <c r="V45" i="1"/>
  <c r="U45" i="1"/>
  <c r="H45" i="1"/>
  <c r="G45" i="1"/>
  <c r="V44" i="1"/>
  <c r="U44" i="1"/>
  <c r="H44" i="1"/>
  <c r="G44" i="1"/>
  <c r="V43" i="1"/>
  <c r="V46" i="1" s="1"/>
  <c r="U43" i="1"/>
  <c r="R46" i="1"/>
  <c r="R136" i="1" s="1"/>
  <c r="H43" i="1"/>
  <c r="G43" i="1"/>
  <c r="P39" i="1"/>
  <c r="J39" i="1"/>
  <c r="H39" i="1"/>
  <c r="G39" i="1"/>
  <c r="G40" i="1" s="1"/>
  <c r="F39" i="1"/>
  <c r="L38" i="1"/>
  <c r="L39" i="1" s="1"/>
  <c r="K38" i="1"/>
  <c r="V35" i="1"/>
  <c r="T35" i="1"/>
  <c r="R35" i="1"/>
  <c r="P35" i="1"/>
  <c r="N35" i="1"/>
  <c r="H35" i="1"/>
  <c r="F35" i="1"/>
  <c r="Z34" i="1"/>
  <c r="Y34" i="1"/>
  <c r="L34" i="1"/>
  <c r="K34" i="1"/>
  <c r="Z33" i="1"/>
  <c r="Y33" i="1"/>
  <c r="L33" i="1"/>
  <c r="K33" i="1"/>
  <c r="Z32" i="1"/>
  <c r="Y32" i="1"/>
  <c r="L32" i="1"/>
  <c r="K32" i="1"/>
  <c r="Z31" i="1"/>
  <c r="Y31" i="1"/>
  <c r="L31" i="1"/>
  <c r="K31" i="1"/>
  <c r="Z30" i="1"/>
  <c r="Y30" i="1"/>
  <c r="L30" i="1"/>
  <c r="K30" i="1"/>
  <c r="Z29" i="1"/>
  <c r="Y29" i="1"/>
  <c r="L29" i="1"/>
  <c r="K29" i="1"/>
  <c r="Z28" i="1"/>
  <c r="Y28" i="1"/>
  <c r="L28" i="1"/>
  <c r="K28" i="1"/>
  <c r="Z27" i="1"/>
  <c r="Y27" i="1"/>
  <c r="L27" i="1"/>
  <c r="K27" i="1"/>
  <c r="Z26" i="1"/>
  <c r="Y26" i="1"/>
  <c r="K26" i="1"/>
  <c r="Z25" i="1"/>
  <c r="Y25" i="1"/>
  <c r="K25" i="1"/>
  <c r="Z24" i="1"/>
  <c r="Y24" i="1"/>
  <c r="L24" i="1"/>
  <c r="K24" i="1"/>
  <c r="Z23" i="1"/>
  <c r="Y23" i="1"/>
  <c r="L23" i="1"/>
  <c r="L35" i="1" s="1"/>
  <c r="K23" i="1"/>
  <c r="X22" i="1"/>
  <c r="W22" i="1"/>
  <c r="J22" i="1"/>
  <c r="I22" i="1"/>
  <c r="X21" i="1"/>
  <c r="W21" i="1"/>
  <c r="I21" i="1"/>
  <c r="X20" i="1"/>
  <c r="W20" i="1"/>
  <c r="J20" i="1"/>
  <c r="I20" i="1"/>
  <c r="X19" i="1"/>
  <c r="W19" i="1"/>
  <c r="J19" i="1"/>
  <c r="I19" i="1"/>
  <c r="X18" i="1"/>
  <c r="W18" i="1"/>
  <c r="I18" i="1"/>
  <c r="X17" i="1"/>
  <c r="W17" i="1"/>
  <c r="I17" i="1"/>
  <c r="X16" i="1"/>
  <c r="W16" i="1"/>
  <c r="I16" i="1"/>
  <c r="X15" i="1"/>
  <c r="W15" i="1"/>
  <c r="J15" i="1"/>
  <c r="I15" i="1"/>
  <c r="X14" i="1"/>
  <c r="W14" i="1"/>
  <c r="J14" i="1"/>
  <c r="I14" i="1"/>
  <c r="X13" i="1"/>
  <c r="W13" i="1"/>
  <c r="J13" i="1"/>
  <c r="J35" i="1" s="1"/>
  <c r="I13" i="1"/>
  <c r="Z10" i="1"/>
  <c r="X10" i="1"/>
  <c r="T10" i="1"/>
  <c r="P10" i="1"/>
  <c r="N10" i="1"/>
  <c r="L10" i="1"/>
  <c r="K10" i="1"/>
  <c r="J10" i="1"/>
  <c r="F10" i="1"/>
  <c r="U9" i="1"/>
  <c r="G9" i="1"/>
  <c r="V8" i="1"/>
  <c r="U8" i="1"/>
  <c r="H8" i="1"/>
  <c r="G8" i="1"/>
  <c r="V7" i="1"/>
  <c r="U7" i="1"/>
  <c r="H7" i="1"/>
  <c r="G7" i="1"/>
  <c r="V10" i="1"/>
  <c r="R10" i="1"/>
  <c r="H6" i="1"/>
  <c r="H10" i="1" s="1"/>
  <c r="V140" i="1" l="1"/>
  <c r="F40" i="1"/>
  <c r="F145" i="1" s="1"/>
  <c r="H40" i="1"/>
  <c r="X91" i="1"/>
  <c r="X136" i="1" s="1"/>
  <c r="X145" i="1" s="1"/>
  <c r="X147" i="1" s="1"/>
  <c r="V136" i="1"/>
  <c r="H46" i="1"/>
  <c r="H136" i="1" s="1"/>
  <c r="T136" i="1"/>
  <c r="L135" i="1"/>
  <c r="X35" i="1"/>
  <c r="X40" i="1" s="1"/>
  <c r="Z35" i="1"/>
  <c r="Z40" i="1" s="1"/>
  <c r="Z145" i="1" s="1"/>
  <c r="Z147" i="1" s="1"/>
  <c r="T40" i="1"/>
  <c r="T145" i="1" s="1"/>
  <c r="T147" i="1" s="1"/>
  <c r="L136" i="1"/>
  <c r="J91" i="1"/>
  <c r="P40" i="1"/>
  <c r="P145" i="1" s="1"/>
  <c r="P149" i="1" s="1"/>
  <c r="N40" i="1"/>
  <c r="N145" i="1" s="1"/>
  <c r="N149" i="1" s="1"/>
  <c r="V40" i="1"/>
  <c r="F149" i="1"/>
  <c r="R40" i="1"/>
  <c r="R145" i="1" s="1"/>
  <c r="R149" i="1" s="1"/>
  <c r="L40" i="1"/>
  <c r="J40" i="1"/>
  <c r="J136" i="1"/>
  <c r="L145" i="1" l="1"/>
  <c r="L147" i="1" s="1"/>
  <c r="L149" i="1" s="1"/>
  <c r="H145" i="1"/>
  <c r="H147" i="1" s="1"/>
  <c r="H149" i="1" s="1"/>
  <c r="T149" i="1"/>
  <c r="T158" i="1"/>
  <c r="V145" i="1"/>
  <c r="V147" i="1" s="1"/>
  <c r="J145" i="1"/>
  <c r="J147" i="1" s="1"/>
  <c r="J149" i="1" s="1"/>
</calcChain>
</file>

<file path=xl/sharedStrings.xml><?xml version="1.0" encoding="utf-8"?>
<sst xmlns="http://schemas.openxmlformats.org/spreadsheetml/2006/main" count="334" uniqueCount="191">
  <si>
    <t>2019 ÜZLETI TERV</t>
  </si>
  <si>
    <t>2018. Elfogadott Üzleti Terv</t>
  </si>
  <si>
    <t>Tevékenység megnevezése</t>
  </si>
  <si>
    <t>Műszaki tartalom</t>
  </si>
  <si>
    <t>M.e.</t>
  </si>
  <si>
    <t>2018. I-XII.hó terv</t>
  </si>
  <si>
    <t>Feladatellátási feladatok</t>
  </si>
  <si>
    <t>Üzemeltetési feladatok</t>
  </si>
  <si>
    <t>Fenntartási feladatok</t>
  </si>
  <si>
    <t>I.Negyedév</t>
  </si>
  <si>
    <t>I-II.Negyedév</t>
  </si>
  <si>
    <t>I.-III Negyedév</t>
  </si>
  <si>
    <t>I-IV. Negyedév</t>
  </si>
  <si>
    <t>Mennyiség</t>
  </si>
  <si>
    <t>Bevételi terv</t>
  </si>
  <si>
    <t xml:space="preserve">I. Forgalomtechnikai igazgatási , ellenőrzési feladatok </t>
  </si>
  <si>
    <t>Forgalomtechnikai feladatok végrehajtása</t>
  </si>
  <si>
    <t>Forgalomtechnikai diszpécser szolgálat, kezelői hozzájárulások kiadása, forgalomirányítási eszközök vizsgálata</t>
  </si>
  <si>
    <t>Ft</t>
  </si>
  <si>
    <t>Kezelői intézkedések végrehajtása érdekében szükséges egyéb feladatok</t>
  </si>
  <si>
    <t>hónap</t>
  </si>
  <si>
    <t>Forgalmi rend kialakítását megalapozó tervezés, adatfelvétel, nyilvántartás, ellenőrzés, felülvizsgálat</t>
  </si>
  <si>
    <t>Forgalmi rend felülvizsgálata</t>
  </si>
  <si>
    <t>óra</t>
  </si>
  <si>
    <t>Kijelölt gyalogos átkelőhelyek megvilágításának mérése</t>
  </si>
  <si>
    <t>db</t>
  </si>
  <si>
    <t>Igazgatási, ellenőrzési feladatok (Forgalomtechnika) összesen:</t>
  </si>
  <si>
    <t xml:space="preserve">II. Forgalomtechnikai üzemeltetési-fenntartási feladatok </t>
  </si>
  <si>
    <t>Szerelt csőkorlátok hibáinak megszüntetése</t>
  </si>
  <si>
    <t>Pollerek, korlátok üzemeltetése, fenntartása</t>
  </si>
  <si>
    <t>Parkolásgátló oszlopok, hajlított és hegesztett korlátok</t>
  </si>
  <si>
    <t>Intelligens közlekedési rendszerek üzemeltetése, fenntartása (jelzőlámpás forgalomirányító központ üzemeltetése)</t>
  </si>
  <si>
    <t>Forgalomirányító központok</t>
  </si>
  <si>
    <t>ITS rendszerek üzemeltetése</t>
  </si>
  <si>
    <t>Forgalomfigyelő ipari televíziós rendszer</t>
  </si>
  <si>
    <t>Távfelügyeleti rendszerek</t>
  </si>
  <si>
    <t>Jelzőlámpa üzemeltetés</t>
  </si>
  <si>
    <t>Pályaelhagyásra figyelmeztető, visszatartó és környezetvédelmi eszközök üzemeltetése, fenntartása</t>
  </si>
  <si>
    <t>Behajtásellenőrző rendszerek</t>
  </si>
  <si>
    <t>Forgalomterelő vasbeton-elemek</t>
  </si>
  <si>
    <t>Útirányjelző táblák üzemeltetése, fenntartása</t>
  </si>
  <si>
    <t>m2</t>
  </si>
  <si>
    <t>Forgalomtechnikai létesítmények tisztítása</t>
  </si>
  <si>
    <t>Úttartozékok tisztítása</t>
  </si>
  <si>
    <t>KRESZ-táblák és -tükrök kihelyezése, bevonása, javítása, pótlása, cseréje</t>
  </si>
  <si>
    <t>Jelzőtáblák</t>
  </si>
  <si>
    <t>Egyéb forgalomtechnikai létesítmények (tükrök)</t>
  </si>
  <si>
    <t>Ideiglenes forgalomterelés, elemi kár jelzése</t>
  </si>
  <si>
    <t>Útburkolati jelek létesítése, megszüntetése, fenntartása, hiányok kiegészítése</t>
  </si>
  <si>
    <t>Útburkolati jelek létesítése, megszüntetése, fenntartása a főváros útjain</t>
  </si>
  <si>
    <t>Forgalomtechnikai célú alépítmények fenntartása</t>
  </si>
  <si>
    <t>Forgalomirányítási kábelszekrények fenntartása</t>
  </si>
  <si>
    <t>Forgalomtechnikai létesítmények korrózióvédelme</t>
  </si>
  <si>
    <t>Közlekedés biztonságát elősegítő közúti közlekedési korrekciók</t>
  </si>
  <si>
    <t xml:space="preserve"> Közlekedési jelzőlámpák üzemeltetéséhez szükséges villamosenergia ellátás</t>
  </si>
  <si>
    <t>Veszélyes hulladékok ártalmatlanítása</t>
  </si>
  <si>
    <t>Előre nem tervezhető forgalombiztonsági intézkedések</t>
  </si>
  <si>
    <t>Üzemeltetési-fenntartási feladatok (Forgalomtechnika) összesen:</t>
  </si>
  <si>
    <t>III. Forgalomtechnikai kisbeavatkozások</t>
  </si>
  <si>
    <t>Gyalogos átkelőhelyekkel kapcsolatos feladatok</t>
  </si>
  <si>
    <t>Gyalogos átkelőhelyek felfestése</t>
  </si>
  <si>
    <t>Forgalomtechnikai kisbeavatkozások összesen:</t>
  </si>
  <si>
    <t>Forgalomtechnikai munkák összesen (I.+II.+III.):</t>
  </si>
  <si>
    <t>IV. Út, híd, műtárgy igazgatási, ellenőrzési feladatok</t>
  </si>
  <si>
    <t>Út, híd, műtárgy igazgatási, ellenőrzési feladatok</t>
  </si>
  <si>
    <t>Közutak ellenőrzése, útellenőri szolgálat, kezelői intézkedések, útkezelők közti egyeztetések, hatósági eljárások kezdeményezése</t>
  </si>
  <si>
    <t>Minősítő laborvizsgálatok, szakvélemények</t>
  </si>
  <si>
    <t>Hidak, műtárgyak jogszabály szerinti ellenőrző vizsgálata</t>
  </si>
  <si>
    <t>Híd műtárgy fő -és célvizsgálatok</t>
  </si>
  <si>
    <t>Út, híd, műtárgy igazgatási, ellenőrzési feladatok összesen:</t>
  </si>
  <si>
    <t>V. Út, híd, műtárgy üzemeltetési feladatok</t>
  </si>
  <si>
    <t>Közlekedési műtárgyak gépészeti berendezéseinek általános üzemeltetése, karbantartása (felvonók, szellőző gépházak, átemelő gépházak szivattyúk, zsilipkapuk, elektromos berendezések, csatornahálózatok, utastájékoztatók) Általános üzemeltetési feladatok</t>
  </si>
  <si>
    <t>Felvonók</t>
  </si>
  <si>
    <t>Légtechnikai berendezések</t>
  </si>
  <si>
    <t xml:space="preserve">Átemelő telepek </t>
  </si>
  <si>
    <t>Elektromos hálózatok, elosztók, világítás és jelző eszközök</t>
  </si>
  <si>
    <t>Belső víz és csatornahálózatok</t>
  </si>
  <si>
    <t>Utastájékoztatók</t>
  </si>
  <si>
    <t>Technológiai berendezések és üzemi terek takarítása</t>
  </si>
  <si>
    <t>Hídvizsgáló kocsik karbantartása</t>
  </si>
  <si>
    <t>Tűzjelző és oltóberendezések (tűzjelző központ, távfelügyelet, vízkodoltó)</t>
  </si>
  <si>
    <t>Biztonságtechnikai vizsgálatok(emellőgép, tűzvédelmi, érintés és villámvédelem)</t>
  </si>
  <si>
    <t>Egyéb (zárjavítás, kulcsmásolások, ismétlő oktatások, stb.)</t>
  </si>
  <si>
    <t>Hajózási jelzőberendezések</t>
  </si>
  <si>
    <t>Rágcsálóirtás</t>
  </si>
  <si>
    <t>Üzemeltetői intézkedések veszélyes helyek és helyzetek esetén</t>
  </si>
  <si>
    <t>Forgalomra veszélyes és egyéb úthibák javítása lokális úthibák javitása</t>
  </si>
  <si>
    <t>tonna</t>
  </si>
  <si>
    <t>Forgalomra veszélyes hibahelyek elkorlátozása, lámpázás</t>
  </si>
  <si>
    <t>Közlekedési műtárgyak mosása , tisztítása</t>
  </si>
  <si>
    <t>Hidak dilatációinak tisztítása</t>
  </si>
  <si>
    <t>fm</t>
  </si>
  <si>
    <t>Hidak víznyelőinek tisztítása</t>
  </si>
  <si>
    <t>Műtárgyak mosása</t>
  </si>
  <si>
    <t>Vízelvezetés az utakról és az utak mellett</t>
  </si>
  <si>
    <t>Burkolt árkok tisztítása</t>
  </si>
  <si>
    <t>m3</t>
  </si>
  <si>
    <t>Vízelvezető szikkasztóaknák tisztítása</t>
  </si>
  <si>
    <t>db/óra</t>
  </si>
  <si>
    <t>Víznyelők tisztítása</t>
  </si>
  <si>
    <t>Közúti átereszek tisztítása</t>
  </si>
  <si>
    <t>Hidak műtárgyak közüzemi díjai</t>
  </si>
  <si>
    <t>M4 metró aluljárók üzemeltetése</t>
  </si>
  <si>
    <t xml:space="preserve">Felvonók </t>
  </si>
  <si>
    <t>Mozgólépcsők</t>
  </si>
  <si>
    <t>Komfort légtechnika</t>
  </si>
  <si>
    <t>Tűzvédelmi légtechnika (zsaluk, ventilátorok, tűz-és füstgátló ajtók)</t>
  </si>
  <si>
    <t>Átemelők</t>
  </si>
  <si>
    <t>Világítás (szünetmentes táp, tartalék világítás, menekülő fények)</t>
  </si>
  <si>
    <t>Elektromos hálózatok, elosztók, világítás, eszközök</t>
  </si>
  <si>
    <t>Tűzjelző és oltóberendezések (tűzjelző központ, távfelügyelet, vízködoltó)</t>
  </si>
  <si>
    <t>Passzázskapuk</t>
  </si>
  <si>
    <t>Felügyeleti rendszerek</t>
  </si>
  <si>
    <t>Bizonságtechnikai vizsgálatok (emelőgép, tűzvédelmi, érintés- és villámvédelem)</t>
  </si>
  <si>
    <t>Egyéb(zárjavítás, kulcsmásolások, ismétlő oktatások, madárvédelem, stb.)</t>
  </si>
  <si>
    <t>M4 metró aluljárók közüzemi díjai</t>
  </si>
  <si>
    <t>Közüzemi díjak</t>
  </si>
  <si>
    <t>Közút melletti növényzet gondozása, alakítása</t>
  </si>
  <si>
    <t>Burkolt felületek gyommentesítése</t>
  </si>
  <si>
    <t>Kátyúkár rendezés</t>
  </si>
  <si>
    <t>Állattetemek elszállítása</t>
  </si>
  <si>
    <t>Út, híd, műtárgy üzemeltetési feladatok összesen:</t>
  </si>
  <si>
    <t>VI. Út, híd, műtárgy fenntartási feladatok</t>
  </si>
  <si>
    <t>Vízelvezető rendszerek fenntartása</t>
  </si>
  <si>
    <t>Árkok,padkák, porondfelületek, földművek fenntartása</t>
  </si>
  <si>
    <t>Padkák, porondfelületek feltöltése mészkő murvával</t>
  </si>
  <si>
    <t>Padkák, porondfelületek feltöltése mart aszfalttal</t>
  </si>
  <si>
    <t>Porondfelületek rendezése mart aszfalttal, utólagos bitumenemulziós permetezéssel</t>
  </si>
  <si>
    <t>Szivárgó készítés</t>
  </si>
  <si>
    <t>Burkolt árok javítás</t>
  </si>
  <si>
    <t>Vízelvezető és egyéb aknák, műtárgyak fenntartása (szerelvény nélkül)</t>
  </si>
  <si>
    <t>Vízelvezető áteresz fenntartása burkolat javítással</t>
  </si>
  <si>
    <t>Új akna-műtárgy építése földmunkával -szerelvény nélkül</t>
  </si>
  <si>
    <t>Fedlapok szerelvények szintbehelyezése meglévő anyaggal</t>
  </si>
  <si>
    <t>Fedlapok szerelvények szintbehelyezése új anyaggal</t>
  </si>
  <si>
    <t>Útburkolat fenntartása</t>
  </si>
  <si>
    <t>Repedés javítás</t>
  </si>
  <si>
    <t>Kő és viacolorburkolat javítása meglévő kövekből</t>
  </si>
  <si>
    <t>Kő és viacolorburkolat javítása új kövekből</t>
  </si>
  <si>
    <t>Autóbusz megállók javítása bazaltbetonnal</t>
  </si>
  <si>
    <t>Autóbusz megállók javítása densiphalt, vagy egyéb technológiával</t>
  </si>
  <si>
    <t>Útalapbeton készítése ágyazattal</t>
  </si>
  <si>
    <t>Útburkolat marásos javítása 1 rétegben (vékonyaszfalt)</t>
  </si>
  <si>
    <t xml:space="preserve">Útburkolat marásos javítása 2 rétegben </t>
  </si>
  <si>
    <t>Útpálya beszakadásának javítása teljes szerkezettel</t>
  </si>
  <si>
    <t>Aszfalt felület javítása csak marással</t>
  </si>
  <si>
    <t>Szegélyépítés új elemekből</t>
  </si>
  <si>
    <t>Szegélyépítés meglévő elemekből</t>
  </si>
  <si>
    <t>Járdajavítás szerkezetépítéssel</t>
  </si>
  <si>
    <t>Járda kopóréteg javítása</t>
  </si>
  <si>
    <t>Egyéb utca tartozékok</t>
  </si>
  <si>
    <t>Kerítések, vadvédelmi kerítések</t>
  </si>
  <si>
    <t>Utcabútorok,” K „ szekrények, terelő kúpok</t>
  </si>
  <si>
    <t>Szalagkorlát</t>
  </si>
  <si>
    <t>Parki utak és tartozékainak karbantartása</t>
  </si>
  <si>
    <t>Parki lépcsők és támfalak karbantartása</t>
  </si>
  <si>
    <t>Gellérthegyi sziklabiztosítás</t>
  </si>
  <si>
    <t>Gellérthegyi sziklabiztosítás, veszélymentesítés</t>
  </si>
  <si>
    <t>Hídfenntartás</t>
  </si>
  <si>
    <t>Burkolatok, bevonatok</t>
  </si>
  <si>
    <t>Hídkorlátok</t>
  </si>
  <si>
    <t>m</t>
  </si>
  <si>
    <t>Dilatációk</t>
  </si>
  <si>
    <t>Aluljáró fenntartás</t>
  </si>
  <si>
    <t>Korlátok, mellvédek, üvegfelületek</t>
  </si>
  <si>
    <t>Lépcső, támfal fenntartás</t>
  </si>
  <si>
    <t>Lépcsők (közterületi és parki)</t>
  </si>
  <si>
    <t>Zajárnyékoló falak</t>
  </si>
  <si>
    <t>Támfalak (közterületi és parki)</t>
  </si>
  <si>
    <t>Korlátok</t>
  </si>
  <si>
    <t>Gyorskarbantartási munkák</t>
  </si>
  <si>
    <t>Gyorskarbantartási munkák (forgalomra veszélyes állapot átmeneti elhárítása)</t>
  </si>
  <si>
    <t>Út, híd, műtárgy fenntartási feladatok összesen:</t>
  </si>
  <si>
    <t>Út, híd, műtárgy üzemeltetés és fenntartás összesen (IV.+V.+VI.):</t>
  </si>
  <si>
    <t>Közúti nyilvántartások vezetése</t>
  </si>
  <si>
    <t>KARESZ rendszer</t>
  </si>
  <si>
    <t>Közutak, hidak, műtárgyak mérése, minősítése, műszaki, gazdasági, szakmai vizsgálatok, adatbank alaptérképi adatfeltöltése, közúti nyilvántartások vezetése</t>
  </si>
  <si>
    <t>Adatbank alaptérképi feltöltése (5/2004 GKM rendelet és az 1/1999.(I.14.) KHVM rendelet szerinti nyilvántartás elkészítése)</t>
  </si>
  <si>
    <t>Közúti szolgáltatási igazgatóság rendelkezésre állási díj</t>
  </si>
  <si>
    <t>Közúti szolgáltatási igazgatóság bérek, ingatlan-és jármű fenntartás, rezsi költségek</t>
  </si>
  <si>
    <t>Általános igazgatási költségek</t>
  </si>
  <si>
    <t>Vezérigazgatóság, IT, HR, Gazdasági igazgatóság bérek, ingatlan-és jármű fenntartási költségek, rezsi költségek</t>
  </si>
  <si>
    <t>Útfelújítási főmérnökség</t>
  </si>
  <si>
    <t>KÖZÚTKEZELÉS: KÖLTSÉGEK ÖSSZESEN</t>
  </si>
  <si>
    <t>KÖZÚTKEZELÉS: FORRÁS ÉS KOMPENZÁCIÓ ÖSSZESEN</t>
  </si>
  <si>
    <t>AEE közszolg. Bruttó</t>
  </si>
  <si>
    <t>Parkolás és Teherforgalom</t>
  </si>
  <si>
    <t>Taxi gazdálkodás</t>
  </si>
  <si>
    <t>Közlekedési Igazgatóság összesen</t>
  </si>
  <si>
    <t>Budapest Közút összesen:</t>
  </si>
  <si>
    <t>2019. Üzleti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</si>
</sst>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Palatino Linotype"/>
      <family val="1"/>
      <charset val="238"/>
    </font>
    <font>
      <sz val="14"/>
      <name val="Calibri"/>
      <family val="2"/>
      <charset val="238"/>
      <scheme val="minor"/>
    </font>
    <font>
      <b/>
      <sz val="12"/>
      <name val="Palatino Linotype"/>
      <family val="1"/>
      <charset val="238"/>
    </font>
    <font>
      <sz val="11"/>
      <name val="Calibri"/>
      <family val="2"/>
      <charset val="238"/>
      <scheme val="minor"/>
    </font>
    <font>
      <sz val="12"/>
      <name val="Palatino Linotype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Palatino Linotype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/>
    <xf numFmtId="164" fontId="4" fillId="2" borderId="11" xfId="2" applyNumberFormat="1" applyFont="1" applyFill="1" applyBorder="1" applyAlignment="1">
      <alignment horizontal="center" vertical="center" wrapText="1"/>
    </xf>
    <xf numFmtId="164" fontId="4" fillId="2" borderId="12" xfId="2" applyNumberFormat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3" borderId="11" xfId="2" applyNumberFormat="1" applyFont="1" applyFill="1" applyBorder="1" applyAlignment="1">
      <alignment horizontal="center" vertical="center" wrapText="1"/>
    </xf>
    <xf numFmtId="164" fontId="4" fillId="3" borderId="12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/>
    </xf>
    <xf numFmtId="164" fontId="4" fillId="0" borderId="3" xfId="2" applyNumberFormat="1" applyFont="1" applyFill="1" applyBorder="1" applyAlignment="1">
      <alignment horizontal="center" vertical="center"/>
    </xf>
    <xf numFmtId="164" fontId="4" fillId="0" borderId="12" xfId="2" applyNumberFormat="1" applyFont="1" applyFill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164" fontId="6" fillId="0" borderId="11" xfId="2" applyNumberFormat="1" applyFont="1" applyFill="1" applyBorder="1" applyAlignment="1">
      <alignment horizontal="center" vertical="center"/>
    </xf>
    <xf numFmtId="164" fontId="6" fillId="0" borderId="1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3" xfId="1" applyFont="1" applyFill="1" applyBorder="1" applyAlignment="1">
      <alignment horizontal="left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7" fillId="0" borderId="0" xfId="1" applyFont="1" applyFill="1"/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12" xfId="2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vertical="center"/>
    </xf>
    <xf numFmtId="164" fontId="4" fillId="4" borderId="3" xfId="2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164" fontId="4" fillId="4" borderId="4" xfId="2" applyNumberFormat="1" applyFont="1" applyFill="1" applyBorder="1" applyAlignment="1">
      <alignment horizontal="center" vertical="center"/>
    </xf>
    <xf numFmtId="164" fontId="4" fillId="4" borderId="11" xfId="2" applyNumberFormat="1" applyFont="1" applyFill="1" applyBorder="1" applyAlignment="1">
      <alignment horizontal="center" vertical="center"/>
    </xf>
    <xf numFmtId="0" fontId="8" fillId="0" borderId="0" xfId="1" applyFont="1" applyFill="1"/>
    <xf numFmtId="0" fontId="4" fillId="0" borderId="3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 wrapText="1"/>
    </xf>
    <xf numFmtId="164" fontId="7" fillId="0" borderId="3" xfId="2" applyNumberFormat="1" applyFont="1" applyFill="1" applyBorder="1" applyAlignment="1">
      <alignment horizontal="center"/>
    </xf>
    <xf numFmtId="164" fontId="7" fillId="0" borderId="11" xfId="2" applyNumberFormat="1" applyFont="1" applyFill="1" applyBorder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164" fontId="7" fillId="0" borderId="12" xfId="2" applyNumberFormat="1" applyFont="1" applyFill="1" applyBorder="1" applyAlignment="1">
      <alignment horizontal="center"/>
    </xf>
    <xf numFmtId="0" fontId="6" fillId="0" borderId="3" xfId="1" applyFont="1" applyFill="1" applyBorder="1" applyAlignment="1">
      <alignment vertical="center" wrapText="1"/>
    </xf>
    <xf numFmtId="3" fontId="4" fillId="0" borderId="3" xfId="1" applyNumberFormat="1" applyFont="1" applyFill="1" applyBorder="1" applyAlignment="1">
      <alignment vertical="center" wrapText="1"/>
    </xf>
    <xf numFmtId="3" fontId="6" fillId="0" borderId="3" xfId="1" applyNumberFormat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wrapText="1"/>
    </xf>
    <xf numFmtId="0" fontId="4" fillId="4" borderId="3" xfId="1" applyFont="1" applyFill="1" applyBorder="1" applyAlignment="1">
      <alignment vertical="center" wrapText="1"/>
    </xf>
    <xf numFmtId="164" fontId="4" fillId="4" borderId="3" xfId="2" applyNumberFormat="1" applyFont="1" applyFill="1" applyBorder="1" applyAlignment="1">
      <alignment horizontal="center" vertical="center" wrapText="1"/>
    </xf>
    <xf numFmtId="164" fontId="4" fillId="4" borderId="11" xfId="2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 wrapText="1"/>
    </xf>
    <xf numFmtId="164" fontId="4" fillId="0" borderId="11" xfId="2" applyNumberFormat="1" applyFont="1" applyFill="1" applyBorder="1" applyAlignment="1">
      <alignment horizontal="center" vertical="center" wrapText="1"/>
    </xf>
    <xf numFmtId="164" fontId="4" fillId="0" borderId="4" xfId="2" applyNumberFormat="1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vertical="center" wrapText="1"/>
    </xf>
    <xf numFmtId="4" fontId="6" fillId="0" borderId="3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11" xfId="2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 vertical="center"/>
    </xf>
    <xf numFmtId="164" fontId="9" fillId="0" borderId="12" xfId="2" applyNumberFormat="1" applyFont="1" applyFill="1" applyBorder="1" applyAlignment="1">
      <alignment horizontal="center" vertical="center"/>
    </xf>
    <xf numFmtId="164" fontId="8" fillId="0" borderId="3" xfId="2" applyNumberFormat="1" applyFont="1" applyFill="1" applyBorder="1" applyAlignment="1">
      <alignment horizontal="center"/>
    </xf>
    <xf numFmtId="164" fontId="4" fillId="0" borderId="12" xfId="2" applyNumberFormat="1" applyFont="1" applyFill="1" applyBorder="1" applyAlignment="1">
      <alignment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7" fillId="0" borderId="11" xfId="2" applyNumberFormat="1" applyFont="1" applyFill="1" applyBorder="1" applyAlignment="1">
      <alignment horizontal="center" vertical="center" wrapText="1"/>
    </xf>
    <xf numFmtId="164" fontId="8" fillId="0" borderId="12" xfId="2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vertical="center"/>
    </xf>
    <xf numFmtId="0" fontId="8" fillId="0" borderId="0" xfId="1" applyFont="1"/>
    <xf numFmtId="0" fontId="7" fillId="0" borderId="0" xfId="1" applyFont="1"/>
    <xf numFmtId="3" fontId="4" fillId="0" borderId="3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/>
    <xf numFmtId="164" fontId="8" fillId="0" borderId="12" xfId="2" applyNumberFormat="1" applyFont="1" applyFill="1" applyBorder="1" applyAlignment="1">
      <alignment horizontal="center"/>
    </xf>
    <xf numFmtId="165" fontId="7" fillId="0" borderId="0" xfId="2" applyNumberFormat="1" applyFont="1" applyFill="1"/>
    <xf numFmtId="0" fontId="2" fillId="4" borderId="3" xfId="1" applyFont="1" applyFill="1" applyBorder="1" applyAlignment="1">
      <alignment horizontal="left"/>
    </xf>
    <xf numFmtId="0" fontId="10" fillId="4" borderId="3" xfId="1" applyFont="1" applyFill="1" applyBorder="1" applyAlignment="1">
      <alignment horizontal="left" wrapText="1"/>
    </xf>
    <xf numFmtId="164" fontId="2" fillId="4" borderId="3" xfId="2" applyNumberFormat="1" applyFont="1" applyFill="1" applyBorder="1" applyAlignment="1">
      <alignment horizontal="center" vertical="center"/>
    </xf>
    <xf numFmtId="164" fontId="2" fillId="4" borderId="12" xfId="2" applyNumberFormat="1" applyFont="1" applyFill="1" applyBorder="1" applyAlignment="1">
      <alignment horizontal="center" vertical="center"/>
    </xf>
    <xf numFmtId="164" fontId="2" fillId="4" borderId="11" xfId="2" applyNumberFormat="1" applyFont="1" applyFill="1" applyBorder="1" applyAlignment="1">
      <alignment horizontal="center" vertical="center"/>
    </xf>
    <xf numFmtId="164" fontId="2" fillId="4" borderId="4" xfId="2" applyNumberFormat="1" applyFont="1" applyFill="1" applyBorder="1" applyAlignment="1">
      <alignment horizontal="center" vertical="center"/>
    </xf>
    <xf numFmtId="0" fontId="3" fillId="0" borderId="3" xfId="1" applyFont="1" applyFill="1" applyBorder="1"/>
    <xf numFmtId="164" fontId="3" fillId="0" borderId="3" xfId="2" applyNumberFormat="1" applyFont="1" applyFill="1" applyBorder="1" applyAlignment="1">
      <alignment horizontal="center"/>
    </xf>
    <xf numFmtId="164" fontId="11" fillId="0" borderId="3" xfId="2" applyNumberFormat="1" applyFont="1" applyFill="1" applyBorder="1" applyAlignment="1">
      <alignment horizontal="center"/>
    </xf>
    <xf numFmtId="164" fontId="11" fillId="0" borderId="12" xfId="2" applyNumberFormat="1" applyFont="1" applyFill="1" applyBorder="1" applyAlignment="1">
      <alignment horizontal="center"/>
    </xf>
    <xf numFmtId="164" fontId="2" fillId="0" borderId="11" xfId="2" applyNumberFormat="1" applyFont="1" applyFill="1" applyBorder="1" applyAlignment="1">
      <alignment horizontal="center" vertical="center"/>
    </xf>
    <xf numFmtId="164" fontId="3" fillId="0" borderId="4" xfId="2" applyNumberFormat="1" applyFont="1" applyFill="1" applyBorder="1" applyAlignment="1">
      <alignment horizontal="center"/>
    </xf>
    <xf numFmtId="164" fontId="11" fillId="0" borderId="11" xfId="2" applyNumberFormat="1" applyFont="1" applyFill="1" applyBorder="1" applyAlignment="1">
      <alignment horizontal="center"/>
    </xf>
    <xf numFmtId="164" fontId="11" fillId="0" borderId="4" xfId="2" applyNumberFormat="1" applyFont="1" applyFill="1" applyBorder="1" applyAlignment="1">
      <alignment horizontal="center"/>
    </xf>
    <xf numFmtId="164" fontId="3" fillId="0" borderId="12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0" fontId="3" fillId="0" borderId="0" xfId="1" applyFont="1"/>
    <xf numFmtId="164" fontId="12" fillId="4" borderId="3" xfId="2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/>
    </xf>
    <xf numFmtId="0" fontId="4" fillId="4" borderId="3" xfId="1" applyFont="1" applyFill="1" applyBorder="1" applyAlignment="1">
      <alignment horizontal="left"/>
    </xf>
    <xf numFmtId="0" fontId="9" fillId="4" borderId="3" xfId="1" applyFont="1" applyFill="1" applyBorder="1" applyAlignment="1">
      <alignment horizontal="left" wrapText="1"/>
    </xf>
    <xf numFmtId="164" fontId="5" fillId="0" borderId="0" xfId="2" applyNumberFormat="1" applyFont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1" applyNumberFormat="1" applyFont="1"/>
    <xf numFmtId="0" fontId="2" fillId="0" borderId="3" xfId="1" applyFont="1" applyFill="1" applyBorder="1" applyAlignment="1">
      <alignment horizontal="left"/>
    </xf>
    <xf numFmtId="0" fontId="3" fillId="0" borderId="3" xfId="1" applyFont="1" applyBorder="1"/>
    <xf numFmtId="164" fontId="3" fillId="0" borderId="3" xfId="2" applyNumberFormat="1" applyFont="1" applyBorder="1" applyAlignment="1">
      <alignment horizontal="center"/>
    </xf>
    <xf numFmtId="164" fontId="2" fillId="0" borderId="3" xfId="2" applyNumberFormat="1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164" fontId="4" fillId="4" borderId="8" xfId="2" applyNumberFormat="1" applyFont="1" applyFill="1" applyBorder="1" applyAlignment="1">
      <alignment horizontal="center" vertical="center" wrapText="1"/>
    </xf>
    <xf numFmtId="164" fontId="4" fillId="4" borderId="14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164" fontId="4" fillId="2" borderId="10" xfId="2" applyNumberFormat="1" applyFont="1" applyFill="1" applyBorder="1" applyAlignment="1">
      <alignment horizontal="center" vertical="center" wrapText="1"/>
    </xf>
    <xf numFmtId="164" fontId="4" fillId="2" borderId="5" xfId="2" applyNumberFormat="1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 wrapText="1"/>
    </xf>
    <xf numFmtId="164" fontId="4" fillId="2" borderId="3" xfId="2" applyNumberFormat="1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 wrapText="1"/>
    </xf>
    <xf numFmtId="164" fontId="4" fillId="3" borderId="11" xfId="2" applyNumberFormat="1" applyFont="1" applyFill="1" applyBorder="1" applyAlignment="1">
      <alignment horizontal="center" vertical="center" wrapText="1"/>
    </xf>
    <xf numFmtId="164" fontId="4" fillId="3" borderId="1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10" xfId="2" applyNumberFormat="1" applyFont="1" applyFill="1" applyBorder="1" applyAlignment="1">
      <alignment horizontal="center" vertical="center" wrapText="1"/>
    </xf>
    <xf numFmtId="164" fontId="4" fillId="3" borderId="5" xfId="2" applyNumberFormat="1" applyFont="1" applyFill="1" applyBorder="1" applyAlignment="1">
      <alignment horizontal="center" vertical="center" wrapText="1"/>
    </xf>
    <xf numFmtId="164" fontId="6" fillId="0" borderId="12" xfId="2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164" fontId="4" fillId="0" borderId="12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/>
    </xf>
    <xf numFmtId="164" fontId="6" fillId="0" borderId="1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center"/>
    </xf>
    <xf numFmtId="164" fontId="8" fillId="0" borderId="12" xfId="2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164" fontId="4" fillId="0" borderId="12" xfId="2" applyNumberFormat="1" applyFont="1" applyFill="1" applyBorder="1" applyAlignment="1">
      <alignment horizontal="center" vertical="center" wrapText="1"/>
    </xf>
    <xf numFmtId="164" fontId="8" fillId="0" borderId="12" xfId="2" applyNumberFormat="1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2" fillId="0" borderId="4" xfId="2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</cellXfs>
  <cellStyles count="3">
    <cellStyle name="Ezres 19" xfId="2"/>
    <cellStyle name="Normál" xfId="0" builtinId="0"/>
    <cellStyle name="Normál 6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kumentumok\Temporary%20Internet%20Files\OLKC7\B_Kocsisz&#237;n%20bez&#225;r&#225;s%20Zugl&#243;_Baross%20200710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Temporary%20Internet%20Files\OLKC7\B_Kocsisz&#237;n%20bez&#225;r&#225;s%20Zugl&#243;_Baross%20200710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Temporary%20Internet%20Files/OLKC7/B_Kocsisz&#237;n%20bez&#225;r&#225;s%20Zugl&#243;_Baross%2020071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GFF/KGO/03haloz/b03/HB03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GO/03haloz/b03/HB03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sokai\Dokumentumok\IHIR\mer&#337;forg\tervINTk&#243;d200502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sokai/Dokumentumok/IHIR/mer&#337;forg/tervINTk&#243;d200502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othsz\Local%20Settings\Temporary%20Internet%20Files\OLK2D\forras_kuls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origy\Local%20Settings\Temporary%20Internet%20Files\OLK3\BTSZ_Naturalia_200401_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MMMMMMMUNKA/2003/becsles/ugyrend/munkaanyag/MERLE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3/becsles/ugyrend/munkaanyag/MERLE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Office/Besz2004/2004_I-XII/V&#201;GLEGES_!!!!/&#250;j/BERUHAZAS_I-XII_!!!!vu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esz2004/2004_I-XII/V&#201;GLEGES_!!!!/&#250;j/BERUHAZAS_I-XII_!!!!v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linecopy/Local%20Settings/Temporary%20Internet%20Files/OLK8/Documents%20and%20Settings/palinecopy/Local%20Settings/Temporary%20Internet%20Files/OLK8/MERLE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alinecopy/Local%20Settings/Temporary%20Internet%20Files/OLK8/Documents%20and%20Settings/palinecopy/Local%20Settings/Temporary%20Internet%20Files/OLK8/MERLE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KGFF/KGO/2003_BES/evesbesz/vegleges/TENY/MERLE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KGO/2003_BES/evesbesz/vegleges/TENY/MERLE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szand/Dokumentumok/&#220;zleti%20Terv/2004/2004%20t&#233;ny/2004%2012%20h&#243;/G&#220;_2004_I-XII%20B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kuszand/Dokumentumok/&#220;zleti%20Terv/2004/2004%20t&#233;ny/2004%2012%20h&#243;/G&#220;_2004_I-XII%20B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othsz\Local%20Settings\Temporary%20Internet%20Files\OLK2D\forras_hit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zerver2\eu_ir\2007-13_KMOP\KMOP%205.%20priorit&#225;s%20-%20V&#225;rosrehabilit&#225;ci&#243;\P&#225;ly&#225;zatok%20kezel&#233;se\Kisl&#233;pt&#233;k&#369;%20p&#225;ly&#225;zatok%20kezel&#233;se\TSz%20el&#337;k&#233;sz&#237;t&#233;s\TSZ%20SABLON\KMOP_521A_TSz_mell&#233;klete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nandt\&#220;g%20I.IV.n.&#233;vi%20%20t&#225;bl&#225;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nandt/&#220;g%20I.IV.n.&#233;vi%20%20t&#225;bl&#225;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origy\Local%20Settings\Temporary%20Internet%20Files\OLK3\BTSZ_Tervar_2004_GEPpro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FF\KGO\04haloz\b03\beszamolo\segedtablak\new%20MEK\Sz_04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rigy/Local%20Settings/Temporary%20Internet%20Files/OLK32/v&#225;ltozatok_PM/beruh_2007_2010_PM_minim&#225;li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origy/Local%20Settings/Temporary%20Internet%20Files/OLK32/v&#225;ltozatok_PM/beruh_2007_2010_PM_minim&#225;li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financial%20models\Wing\WSTO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Desktop\financial%20models\Wing\WSTO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inancial%20models/Wing/WSTO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FF\KGO\03haloz\b03\HB03_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damJ/Parko2000/sz&#225;mol&#225;sho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_BZ"/>
      <sheetName val="ÉCS-ZUGLÓ"/>
      <sheetName val="ZUGLÓ"/>
      <sheetName val="ÉCS-BAROSS"/>
      <sheetName val="BAROSS"/>
      <sheetName val="Változó_ktg_típus"/>
      <sheetName val="Változó_ktg_V"/>
      <sheetName val="KOCSISZÍN BEZÁRÁS Z_B"/>
      <sheetName val="Kocsiszín létszám"/>
      <sheetName val="Személyi_2007"/>
      <sheetName val="Kocsiszín_létszám_LÜF"/>
      <sheetName val="Bér2007_BKV"/>
      <sheetName val="Bér_szj_arány_2007"/>
      <sheetName val="Üó szorzó"/>
      <sheetName val="Mim_V"/>
      <sheetName val="Energia"/>
      <sheetName val="Baross Villamos Járműtelep"/>
      <sheetName val="Forgalmi érték Z_B"/>
      <sheetName val="Biztosítás"/>
      <sheetName val="adatok"/>
      <sheetName val="WBS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_BZ"/>
      <sheetName val="ÉCS-ZUGLÓ"/>
      <sheetName val="ZUGLÓ"/>
      <sheetName val="ÉCS-BAROSS"/>
      <sheetName val="BAROSS"/>
      <sheetName val="Változó_ktg_típus"/>
      <sheetName val="Változó_ktg_V"/>
      <sheetName val="KOCSISZÍN BEZÁRÁS Z_B"/>
      <sheetName val="Kocsiszín létszám"/>
      <sheetName val="Személyi_2007"/>
      <sheetName val="Kocsiszín_létszám_LÜF"/>
      <sheetName val="Bér2007_BKV"/>
      <sheetName val="Bér_szj_arány_2007"/>
      <sheetName val="Üó szorzó"/>
      <sheetName val="Mim_V"/>
      <sheetName val="Energia"/>
      <sheetName val="Baross Villamos Járműtelep"/>
      <sheetName val="Forgalmi érték Z_B"/>
      <sheetName val="Biztosít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_BZ"/>
      <sheetName val="ÉCS-ZUGLÓ"/>
      <sheetName val="ZUGLÓ"/>
      <sheetName val="ÉCS-BAROSS"/>
      <sheetName val="BAROSS"/>
      <sheetName val="Változó_ktg_típus"/>
      <sheetName val="Változó_ktg_V"/>
      <sheetName val="KOCSISZÍN BEZÁRÁS Z_B"/>
      <sheetName val="Kocsiszín létszám"/>
      <sheetName val="Személyi_2007"/>
      <sheetName val="Kocsiszín_létszám_LÜF"/>
      <sheetName val="Bér2007_BKV"/>
      <sheetName val="Bér_szj_arány_2007"/>
      <sheetName val="Üó szorzó"/>
      <sheetName val="Mim_V"/>
      <sheetName val="Energia"/>
      <sheetName val="Baross Villamos Járműtelep"/>
      <sheetName val="Forgalmi érték Z_B"/>
      <sheetName val="Biztosít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üzleti"/>
      <sheetName val="HBT"/>
      <sheetName val="Eredmény"/>
      <sheetName val="Eredmény ell."/>
      <sheetName val="Szöveghez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üzleti"/>
      <sheetName val="HBT"/>
      <sheetName val="Eredmény"/>
      <sheetName val="Eredmény ell."/>
      <sheetName val="Szöveghez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v m.erőforg. intézk."/>
      <sheetName val="Terv_tény_intézk_összerend."/>
      <sheetName val="Intézk_EgyszeriKtg_febr27"/>
      <sheetName val="javasolt rövidítések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v m.erőforg. intézk."/>
      <sheetName val="Terv_tény_intézk_összerend."/>
      <sheetName val="Intézk_EgyszeriKtg_febr27"/>
      <sheetName val="javasolt rövidítések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GEP"/>
      <sheetName val="Értéklisták"/>
    </sheetNames>
    <sheetDataSet>
      <sheetData sheetId="0" refreshError="1"/>
      <sheetData sheetId="1" refreshError="1"/>
      <sheetData sheetId="2" refreshError="1">
        <row r="2">
          <cell r="B2" t="str">
            <v>Kincstári</v>
          </cell>
        </row>
        <row r="3">
          <cell r="B3" t="str">
            <v>Működtető</v>
          </cell>
        </row>
        <row r="4">
          <cell r="B4" t="str">
            <v>Máv saját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ÁFU"/>
      <sheetName val="Gépészet"/>
      <sheetName val="Pálya"/>
      <sheetName val="Központ"/>
      <sheetName val="Értéklistá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Belső szállítás</v>
          </cell>
          <cell r="B2" t="str">
            <v>Szolgáltató</v>
          </cell>
          <cell r="C2" t="str">
            <v>Naturália</v>
          </cell>
        </row>
        <row r="3">
          <cell r="A3" t="str">
            <v>ÁFU üzletág által végzett nem árufuvarozási tevékenység</v>
          </cell>
          <cell r="B3" t="str">
            <v>Fogadó</v>
          </cell>
          <cell r="C3" t="str">
            <v>Terv ár</v>
          </cell>
        </row>
        <row r="4">
          <cell r="A4" t="str">
            <v>Személyvonat vontatás</v>
          </cell>
        </row>
        <row r="5">
          <cell r="A5" t="str">
            <v>Tehervonat vontatás</v>
          </cell>
        </row>
        <row r="6">
          <cell r="A6" t="str">
            <v>Tengely átszerelés</v>
          </cell>
        </row>
        <row r="7">
          <cell r="A7" t="str">
            <v>Tolatás</v>
          </cell>
        </row>
        <row r="8">
          <cell r="A8" t="str">
            <v>Kocsivizsgálat</v>
          </cell>
        </row>
        <row r="9">
          <cell r="A9" t="str">
            <v>Karbantartás - SZESZA részére</v>
          </cell>
        </row>
        <row r="10">
          <cell r="A10" t="str">
            <v>Karbantartás - ÁFU részére</v>
          </cell>
        </row>
        <row r="11">
          <cell r="A11" t="str">
            <v>Pénzügyi számviteli szolgáltatás</v>
          </cell>
        </row>
        <row r="12">
          <cell r="A12" t="str">
            <v>Általános humán szolgáltatás</v>
          </cell>
        </row>
        <row r="13">
          <cell r="A13" t="str">
            <v>Oktatás szervezés</v>
          </cell>
        </row>
        <row r="14">
          <cell r="A14" t="str">
            <v>Beszerzés</v>
          </cell>
        </row>
        <row r="15">
          <cell r="A15" t="str">
            <v>Készletezés</v>
          </cell>
        </row>
        <row r="16">
          <cell r="A16" t="str">
            <v>Beruházás bonyolítás</v>
          </cell>
        </row>
        <row r="17">
          <cell r="A17" t="str">
            <v>Foglalkozás egyészségügyi szolgáltatás</v>
          </cell>
        </row>
        <row r="18">
          <cell r="A18" t="str">
            <v>Informatikai és távközlési szolgáltatás</v>
          </cell>
        </row>
        <row r="19">
          <cell r="A19" t="str">
            <v>Kutatás-fejlesztés</v>
          </cell>
        </row>
        <row r="20">
          <cell r="A20" t="str">
            <v>Környezetvédelmi szolgáltatás</v>
          </cell>
        </row>
        <row r="21">
          <cell r="A21" t="str">
            <v>Munkabiztonsági szolgáltatás</v>
          </cell>
        </row>
        <row r="22">
          <cell r="A22" t="str">
            <v>Ügykezelési dokumentációs szolgáltatás</v>
          </cell>
        </row>
        <row r="23">
          <cell r="A23" t="str">
            <v>Menetvonal biztosítás személyvonat részére</v>
          </cell>
        </row>
        <row r="24">
          <cell r="A24" t="str">
            <v>Személyvonat közlekedtetés</v>
          </cell>
        </row>
        <row r="25">
          <cell r="A25" t="str">
            <v>Felsővezeték használat</v>
          </cell>
        </row>
        <row r="26">
          <cell r="A26" t="str">
            <v>Személyvonat megállás</v>
          </cell>
        </row>
        <row r="27">
          <cell r="A27" t="str">
            <v>Személyvonat forduló állomás használat</v>
          </cell>
        </row>
        <row r="28">
          <cell r="A28" t="str">
            <v>Pályavasúti üzletág által  végzett nem pályavasúti tevékenységek</v>
          </cell>
        </row>
        <row r="29">
          <cell r="A29" t="str">
            <v>Menetvonal biztosítás tehervonat részére</v>
          </cell>
        </row>
        <row r="30">
          <cell r="A30" t="str">
            <v>Tehervonat közlekedtetés</v>
          </cell>
        </row>
        <row r="31">
          <cell r="A31" t="str">
            <v>Rendezés</v>
          </cell>
        </row>
        <row r="32">
          <cell r="A32" t="str">
            <v>Kiszolgálás</v>
          </cell>
        </row>
        <row r="33">
          <cell r="A33" t="str">
            <v>Iparvágány karbantartás</v>
          </cell>
        </row>
        <row r="34">
          <cell r="A34" t="str">
            <v>Közlekedtetés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</sheetNames>
    <sheetDataSet>
      <sheetData sheetId="0" refreshError="1">
        <row r="10">
          <cell r="E10">
            <v>133</v>
          </cell>
        </row>
        <row r="11">
          <cell r="E11">
            <v>1</v>
          </cell>
        </row>
        <row r="12">
          <cell r="E12">
            <v>4146</v>
          </cell>
        </row>
        <row r="13">
          <cell r="E13">
            <v>0</v>
          </cell>
        </row>
        <row r="17">
          <cell r="E17">
            <v>374799</v>
          </cell>
        </row>
        <row r="18">
          <cell r="E18">
            <v>183584</v>
          </cell>
        </row>
        <row r="19">
          <cell r="E19">
            <v>2572</v>
          </cell>
        </row>
        <row r="20">
          <cell r="E20">
            <v>0</v>
          </cell>
        </row>
        <row r="21">
          <cell r="E21">
            <v>51204</v>
          </cell>
        </row>
        <row r="22">
          <cell r="E22">
            <v>6213</v>
          </cell>
        </row>
        <row r="25">
          <cell r="E25">
            <v>11791</v>
          </cell>
          <cell r="I25">
            <v>-3348</v>
          </cell>
        </row>
        <row r="26">
          <cell r="E26">
            <v>55</v>
          </cell>
          <cell r="I26">
            <v>49</v>
          </cell>
        </row>
        <row r="27">
          <cell r="E27">
            <v>2188</v>
          </cell>
          <cell r="I27">
            <v>3348</v>
          </cell>
        </row>
        <row r="28">
          <cell r="E28">
            <v>0</v>
          </cell>
          <cell r="I28">
            <v>0</v>
          </cell>
        </row>
        <row r="29">
          <cell r="E29">
            <v>3918</v>
          </cell>
          <cell r="I29">
            <v>-705</v>
          </cell>
        </row>
        <row r="30">
          <cell r="E30">
            <v>1</v>
          </cell>
        </row>
        <row r="34">
          <cell r="E34">
            <v>7514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19</v>
          </cell>
        </row>
        <row r="38">
          <cell r="E38">
            <v>157</v>
          </cell>
        </row>
        <row r="39">
          <cell r="E39">
            <v>140</v>
          </cell>
        </row>
        <row r="41">
          <cell r="E41">
            <v>11472</v>
          </cell>
        </row>
        <row r="42">
          <cell r="E42">
            <v>2204</v>
          </cell>
          <cell r="I42">
            <v>2175</v>
          </cell>
        </row>
        <row r="43">
          <cell r="E43">
            <v>278</v>
          </cell>
          <cell r="I43">
            <v>340</v>
          </cell>
        </row>
        <row r="44">
          <cell r="E44">
            <v>25</v>
          </cell>
        </row>
        <row r="45">
          <cell r="E45">
            <v>20749</v>
          </cell>
          <cell r="I45">
            <v>6520</v>
          </cell>
        </row>
        <row r="46">
          <cell r="E46">
            <v>0</v>
          </cell>
          <cell r="I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2">
          <cell r="E52">
            <v>330</v>
          </cell>
        </row>
        <row r="53">
          <cell r="E53">
            <v>11206</v>
          </cell>
          <cell r="I53">
            <v>6397</v>
          </cell>
        </row>
        <row r="54">
          <cell r="E54">
            <v>16331</v>
          </cell>
          <cell r="I54">
            <v>2</v>
          </cell>
        </row>
      </sheetData>
      <sheetData sheetId="1" refreshError="1">
        <row r="8">
          <cell r="E8">
            <v>188000</v>
          </cell>
        </row>
        <row r="9">
          <cell r="E9">
            <v>0</v>
          </cell>
        </row>
        <row r="10">
          <cell r="E10">
            <v>943</v>
          </cell>
          <cell r="I10">
            <v>-228</v>
          </cell>
        </row>
        <row r="11">
          <cell r="E11">
            <v>12511</v>
          </cell>
        </row>
        <row r="12">
          <cell r="E12">
            <v>-30381</v>
          </cell>
        </row>
        <row r="13">
          <cell r="E13">
            <v>5237</v>
          </cell>
        </row>
        <row r="14">
          <cell r="E14">
            <v>0</v>
          </cell>
        </row>
        <row r="15">
          <cell r="E15">
            <v>5380</v>
          </cell>
        </row>
        <row r="17">
          <cell r="E17">
            <v>0</v>
          </cell>
        </row>
        <row r="18">
          <cell r="E18">
            <v>1035</v>
          </cell>
          <cell r="I18">
            <v>-1</v>
          </cell>
        </row>
        <row r="19">
          <cell r="E19">
            <v>511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52967</v>
          </cell>
          <cell r="I29">
            <v>-5084</v>
          </cell>
        </row>
        <row r="35">
          <cell r="E35">
            <v>4</v>
          </cell>
          <cell r="I35">
            <v>0</v>
          </cell>
        </row>
        <row r="36">
          <cell r="E36">
            <v>0</v>
          </cell>
        </row>
        <row r="37">
          <cell r="E37">
            <v>13001</v>
          </cell>
          <cell r="I37">
            <v>11491</v>
          </cell>
        </row>
        <row r="38">
          <cell r="E38">
            <v>863</v>
          </cell>
        </row>
        <row r="39">
          <cell r="E39">
            <v>23016</v>
          </cell>
        </row>
        <row r="40">
          <cell r="E40">
            <v>34</v>
          </cell>
        </row>
        <row r="41">
          <cell r="E41">
            <v>5336</v>
          </cell>
          <cell r="I41">
            <v>8352</v>
          </cell>
        </row>
        <row r="42">
          <cell r="E42">
            <v>77</v>
          </cell>
          <cell r="I42">
            <v>132</v>
          </cell>
        </row>
        <row r="43">
          <cell r="E43">
            <v>10673</v>
          </cell>
          <cell r="I43">
            <v>-144</v>
          </cell>
        </row>
        <row r="44">
          <cell r="E44">
            <v>91007</v>
          </cell>
          <cell r="I44">
            <v>377</v>
          </cell>
        </row>
      </sheetData>
      <sheetData sheetId="2" refreshError="1">
        <row r="6">
          <cell r="D6">
            <v>176272</v>
          </cell>
        </row>
        <row r="7">
          <cell r="D7">
            <v>11259</v>
          </cell>
        </row>
        <row r="12">
          <cell r="D12">
            <v>15585</v>
          </cell>
        </row>
        <row r="13">
          <cell r="D13">
            <v>8367</v>
          </cell>
          <cell r="J13" t="str">
            <v>Külső adat</v>
          </cell>
        </row>
        <row r="14">
          <cell r="D14">
            <v>35991</v>
          </cell>
        </row>
        <row r="15">
          <cell r="D15">
            <v>54683</v>
          </cell>
        </row>
        <row r="16">
          <cell r="D16">
            <v>799</v>
          </cell>
        </row>
        <row r="17">
          <cell r="D17">
            <v>867</v>
          </cell>
        </row>
        <row r="20">
          <cell r="D20">
            <v>64958</v>
          </cell>
        </row>
        <row r="21">
          <cell r="D21">
            <v>7744</v>
          </cell>
        </row>
        <row r="22">
          <cell r="D22">
            <v>25909</v>
          </cell>
        </row>
        <row r="25">
          <cell r="D25">
            <v>17413</v>
          </cell>
        </row>
        <row r="28">
          <cell r="D28">
            <v>641</v>
          </cell>
        </row>
        <row r="29">
          <cell r="D29">
            <v>491</v>
          </cell>
          <cell r="J29" t="str">
            <v>Külső adat</v>
          </cell>
        </row>
        <row r="30">
          <cell r="D30">
            <v>462</v>
          </cell>
        </row>
        <row r="31">
          <cell r="D31">
            <v>435</v>
          </cell>
          <cell r="J31" t="str">
            <v>Külső adat</v>
          </cell>
        </row>
        <row r="32">
          <cell r="D32">
            <v>3</v>
          </cell>
        </row>
        <row r="33">
          <cell r="D33">
            <v>0</v>
          </cell>
          <cell r="J33" t="str">
            <v>Külső adat</v>
          </cell>
        </row>
        <row r="34">
          <cell r="D34">
            <v>193</v>
          </cell>
        </row>
        <row r="35">
          <cell r="D35">
            <v>27</v>
          </cell>
          <cell r="J35" t="str">
            <v>Külső adat</v>
          </cell>
        </row>
        <row r="36">
          <cell r="D36">
            <v>2541</v>
          </cell>
        </row>
        <row r="38">
          <cell r="D38">
            <v>10</v>
          </cell>
        </row>
        <row r="39">
          <cell r="D39">
            <v>0</v>
          </cell>
          <cell r="J39" t="str">
            <v>Külső adat</v>
          </cell>
        </row>
        <row r="40">
          <cell r="D40">
            <v>5741</v>
          </cell>
        </row>
        <row r="41">
          <cell r="D41">
            <v>0</v>
          </cell>
          <cell r="J41" t="str">
            <v>Külső adat</v>
          </cell>
        </row>
        <row r="42">
          <cell r="D42">
            <v>453</v>
          </cell>
        </row>
        <row r="47">
          <cell r="D47">
            <v>4851</v>
          </cell>
        </row>
        <row r="48">
          <cell r="D48">
            <v>1829</v>
          </cell>
        </row>
        <row r="51">
          <cell r="D51">
            <v>191</v>
          </cell>
        </row>
        <row r="53">
          <cell r="D53">
            <v>0</v>
          </cell>
        </row>
        <row r="54">
          <cell r="D5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</sheetNames>
    <sheetDataSet>
      <sheetData sheetId="0" refreshError="1">
        <row r="10">
          <cell r="E10">
            <v>133</v>
          </cell>
        </row>
        <row r="11">
          <cell r="E11">
            <v>1</v>
          </cell>
        </row>
        <row r="12">
          <cell r="E12">
            <v>4146</v>
          </cell>
        </row>
        <row r="13">
          <cell r="E13">
            <v>0</v>
          </cell>
        </row>
        <row r="17">
          <cell r="E17">
            <v>374799</v>
          </cell>
        </row>
        <row r="18">
          <cell r="E18">
            <v>183584</v>
          </cell>
        </row>
        <row r="19">
          <cell r="E19">
            <v>2572</v>
          </cell>
        </row>
        <row r="20">
          <cell r="E20">
            <v>0</v>
          </cell>
        </row>
        <row r="21">
          <cell r="E21">
            <v>51204</v>
          </cell>
        </row>
        <row r="22">
          <cell r="E22">
            <v>6213</v>
          </cell>
        </row>
        <row r="25">
          <cell r="E25">
            <v>11791</v>
          </cell>
          <cell r="I25">
            <v>-3348</v>
          </cell>
        </row>
        <row r="26">
          <cell r="E26">
            <v>55</v>
          </cell>
          <cell r="I26">
            <v>49</v>
          </cell>
        </row>
        <row r="27">
          <cell r="E27">
            <v>2188</v>
          </cell>
          <cell r="I27">
            <v>3348</v>
          </cell>
        </row>
        <row r="28">
          <cell r="E28">
            <v>0</v>
          </cell>
          <cell r="I28">
            <v>0</v>
          </cell>
        </row>
        <row r="29">
          <cell r="E29">
            <v>3918</v>
          </cell>
          <cell r="I29">
            <v>-705</v>
          </cell>
        </row>
        <row r="30">
          <cell r="E30">
            <v>1</v>
          </cell>
        </row>
        <row r="34">
          <cell r="E34">
            <v>7514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19</v>
          </cell>
        </row>
        <row r="38">
          <cell r="E38">
            <v>157</v>
          </cell>
        </row>
        <row r="39">
          <cell r="E39">
            <v>140</v>
          </cell>
        </row>
        <row r="41">
          <cell r="E41">
            <v>11472</v>
          </cell>
        </row>
        <row r="42">
          <cell r="E42">
            <v>2204</v>
          </cell>
          <cell r="I42">
            <v>2175</v>
          </cell>
        </row>
        <row r="43">
          <cell r="E43">
            <v>278</v>
          </cell>
          <cell r="I43">
            <v>340</v>
          </cell>
        </row>
        <row r="44">
          <cell r="E44">
            <v>25</v>
          </cell>
        </row>
        <row r="45">
          <cell r="E45">
            <v>20749</v>
          </cell>
          <cell r="I45">
            <v>6520</v>
          </cell>
        </row>
        <row r="46">
          <cell r="E46">
            <v>0</v>
          </cell>
          <cell r="I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2">
          <cell r="E52">
            <v>330</v>
          </cell>
        </row>
        <row r="53">
          <cell r="E53">
            <v>11206</v>
          </cell>
          <cell r="I53">
            <v>6397</v>
          </cell>
        </row>
        <row r="54">
          <cell r="E54">
            <v>16331</v>
          </cell>
          <cell r="I54">
            <v>2</v>
          </cell>
        </row>
      </sheetData>
      <sheetData sheetId="1" refreshError="1">
        <row r="8">
          <cell r="E8">
            <v>188000</v>
          </cell>
        </row>
        <row r="9">
          <cell r="E9">
            <v>0</v>
          </cell>
        </row>
        <row r="10">
          <cell r="E10">
            <v>943</v>
          </cell>
          <cell r="I10">
            <v>-228</v>
          </cell>
        </row>
        <row r="11">
          <cell r="E11">
            <v>12511</v>
          </cell>
        </row>
        <row r="12">
          <cell r="E12">
            <v>-30381</v>
          </cell>
        </row>
        <row r="13">
          <cell r="E13">
            <v>5237</v>
          </cell>
        </row>
        <row r="14">
          <cell r="E14">
            <v>0</v>
          </cell>
        </row>
        <row r="15">
          <cell r="E15">
            <v>5380</v>
          </cell>
        </row>
        <row r="17">
          <cell r="E17">
            <v>0</v>
          </cell>
        </row>
        <row r="18">
          <cell r="E18">
            <v>1035</v>
          </cell>
          <cell r="I18">
            <v>-1</v>
          </cell>
        </row>
        <row r="19">
          <cell r="E19">
            <v>511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52967</v>
          </cell>
          <cell r="I29">
            <v>-5084</v>
          </cell>
        </row>
        <row r="35">
          <cell r="E35">
            <v>4</v>
          </cell>
          <cell r="I35">
            <v>0</v>
          </cell>
        </row>
        <row r="36">
          <cell r="E36">
            <v>0</v>
          </cell>
        </row>
        <row r="37">
          <cell r="E37">
            <v>13001</v>
          </cell>
          <cell r="I37">
            <v>11491</v>
          </cell>
        </row>
        <row r="38">
          <cell r="E38">
            <v>863</v>
          </cell>
        </row>
        <row r="39">
          <cell r="E39">
            <v>23016</v>
          </cell>
        </row>
        <row r="40">
          <cell r="E40">
            <v>34</v>
          </cell>
        </row>
        <row r="41">
          <cell r="E41">
            <v>5336</v>
          </cell>
          <cell r="I41">
            <v>8352</v>
          </cell>
        </row>
        <row r="42">
          <cell r="E42">
            <v>77</v>
          </cell>
          <cell r="I42">
            <v>132</v>
          </cell>
        </row>
        <row r="43">
          <cell r="E43">
            <v>10673</v>
          </cell>
          <cell r="I43">
            <v>-144</v>
          </cell>
        </row>
        <row r="44">
          <cell r="E44">
            <v>91007</v>
          </cell>
          <cell r="I44">
            <v>377</v>
          </cell>
        </row>
      </sheetData>
      <sheetData sheetId="2" refreshError="1">
        <row r="6">
          <cell r="D6">
            <v>176272</v>
          </cell>
        </row>
        <row r="7">
          <cell r="D7">
            <v>11259</v>
          </cell>
        </row>
        <row r="12">
          <cell r="D12">
            <v>15585</v>
          </cell>
        </row>
        <row r="13">
          <cell r="D13">
            <v>8367</v>
          </cell>
          <cell r="J13" t="str">
            <v>Külső adat</v>
          </cell>
        </row>
        <row r="14">
          <cell r="D14">
            <v>35991</v>
          </cell>
        </row>
        <row r="15">
          <cell r="D15">
            <v>54683</v>
          </cell>
        </row>
        <row r="16">
          <cell r="D16">
            <v>799</v>
          </cell>
        </row>
        <row r="17">
          <cell r="D17">
            <v>867</v>
          </cell>
        </row>
        <row r="20">
          <cell r="D20">
            <v>64958</v>
          </cell>
        </row>
        <row r="21">
          <cell r="D21">
            <v>7744</v>
          </cell>
        </row>
        <row r="22">
          <cell r="D22">
            <v>25909</v>
          </cell>
        </row>
        <row r="25">
          <cell r="D25">
            <v>17413</v>
          </cell>
        </row>
        <row r="28">
          <cell r="D28">
            <v>641</v>
          </cell>
        </row>
        <row r="29">
          <cell r="D29">
            <v>491</v>
          </cell>
          <cell r="J29" t="str">
            <v>Külső adat</v>
          </cell>
        </row>
        <row r="30">
          <cell r="D30">
            <v>462</v>
          </cell>
        </row>
        <row r="31">
          <cell r="D31">
            <v>435</v>
          </cell>
          <cell r="J31" t="str">
            <v>Külső adat</v>
          </cell>
        </row>
        <row r="32">
          <cell r="D32">
            <v>3</v>
          </cell>
        </row>
        <row r="33">
          <cell r="D33">
            <v>0</v>
          </cell>
          <cell r="J33" t="str">
            <v>Külső adat</v>
          </cell>
        </row>
        <row r="34">
          <cell r="D34">
            <v>193</v>
          </cell>
        </row>
        <row r="35">
          <cell r="D35">
            <v>27</v>
          </cell>
          <cell r="J35" t="str">
            <v>Külső adat</v>
          </cell>
        </row>
        <row r="36">
          <cell r="D36">
            <v>2541</v>
          </cell>
        </row>
        <row r="38">
          <cell r="D38">
            <v>10</v>
          </cell>
        </row>
        <row r="39">
          <cell r="D39">
            <v>0</v>
          </cell>
          <cell r="J39" t="str">
            <v>Külső adat</v>
          </cell>
        </row>
        <row r="40">
          <cell r="D40">
            <v>5741</v>
          </cell>
        </row>
        <row r="41">
          <cell r="D41">
            <v>0</v>
          </cell>
          <cell r="J41" t="str">
            <v>Külső adat</v>
          </cell>
        </row>
        <row r="42">
          <cell r="D42">
            <v>453</v>
          </cell>
        </row>
        <row r="47">
          <cell r="D47">
            <v>4851</v>
          </cell>
        </row>
        <row r="48">
          <cell r="D48">
            <v>1829</v>
          </cell>
        </row>
        <row r="51">
          <cell r="D51">
            <v>191</v>
          </cell>
        </row>
        <row r="53">
          <cell r="D53">
            <v>0</v>
          </cell>
        </row>
        <row r="54">
          <cell r="D5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zletági"/>
      <sheetName val="forrásfelhaszn."/>
      <sheetName val="besz2004I-XII_tény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zletági"/>
      <sheetName val="forrásfelhaszn."/>
      <sheetName val="besz2004I-XII_tény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  <sheetName val="H1Lsz(átl)"/>
      <sheetName val="H1ALszKorr(átl)"/>
      <sheetName val="H2Lsz(záró)"/>
      <sheetName val="H2ALszKorr(záró)"/>
      <sheetName val="H3személyiIdőszaki"/>
      <sheetName val="H3AtervkorrIdőszaki"/>
      <sheetName val="H4személyiÉv"/>
      <sheetName val="H4AtervkorrÉv"/>
      <sheetName val="H5bérelemIdőszaki"/>
      <sheetName val="Diagram1"/>
      <sheetName val="H6bérelemÉv"/>
      <sheetName val="H7állKivIdőszaki"/>
      <sheetName val="H8állKivÉv"/>
      <sheetName val="H9midóIdőszaki"/>
      <sheetName val="H10midóÉv"/>
    </sheetNames>
    <sheetDataSet>
      <sheetData sheetId="0" refreshError="1">
        <row r="10">
          <cell r="E10">
            <v>133</v>
          </cell>
        </row>
        <row r="11">
          <cell r="E11">
            <v>1</v>
          </cell>
        </row>
        <row r="12">
          <cell r="E12">
            <v>4146</v>
          </cell>
        </row>
        <row r="13">
          <cell r="E13">
            <v>0</v>
          </cell>
        </row>
        <row r="17">
          <cell r="E17">
            <v>374799</v>
          </cell>
        </row>
        <row r="18">
          <cell r="E18">
            <v>183584</v>
          </cell>
        </row>
        <row r="19">
          <cell r="E19">
            <v>2572</v>
          </cell>
        </row>
        <row r="20">
          <cell r="E20">
            <v>0</v>
          </cell>
        </row>
        <row r="21">
          <cell r="E21">
            <v>51204</v>
          </cell>
        </row>
        <row r="22">
          <cell r="E22">
            <v>6213</v>
          </cell>
        </row>
        <row r="25">
          <cell r="E25">
            <v>11791</v>
          </cell>
          <cell r="I25">
            <v>-3348</v>
          </cell>
        </row>
        <row r="26">
          <cell r="E26">
            <v>55</v>
          </cell>
          <cell r="I26">
            <v>49</v>
          </cell>
        </row>
        <row r="27">
          <cell r="E27">
            <v>2188</v>
          </cell>
          <cell r="I27">
            <v>3348</v>
          </cell>
        </row>
        <row r="28">
          <cell r="E28">
            <v>0</v>
          </cell>
          <cell r="I28">
            <v>0</v>
          </cell>
        </row>
        <row r="29">
          <cell r="E29">
            <v>3918</v>
          </cell>
          <cell r="I29">
            <v>-705</v>
          </cell>
        </row>
        <row r="30">
          <cell r="E30">
            <v>1</v>
          </cell>
        </row>
        <row r="34">
          <cell r="E34">
            <v>7514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19</v>
          </cell>
        </row>
        <row r="38">
          <cell r="E38">
            <v>157</v>
          </cell>
        </row>
        <row r="39">
          <cell r="E39">
            <v>140</v>
          </cell>
        </row>
        <row r="41">
          <cell r="E41">
            <v>11472</v>
          </cell>
        </row>
        <row r="42">
          <cell r="E42">
            <v>2204</v>
          </cell>
          <cell r="I42">
            <v>2175</v>
          </cell>
        </row>
        <row r="43">
          <cell r="E43">
            <v>278</v>
          </cell>
          <cell r="I43">
            <v>340</v>
          </cell>
        </row>
        <row r="44">
          <cell r="E44">
            <v>25</v>
          </cell>
        </row>
        <row r="45">
          <cell r="E45">
            <v>20749</v>
          </cell>
          <cell r="I45">
            <v>6520</v>
          </cell>
        </row>
        <row r="46">
          <cell r="E46">
            <v>0</v>
          </cell>
          <cell r="I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2">
          <cell r="E52">
            <v>330</v>
          </cell>
        </row>
        <row r="53">
          <cell r="E53">
            <v>11206</v>
          </cell>
          <cell r="I53">
            <v>6397</v>
          </cell>
        </row>
        <row r="54">
          <cell r="E54">
            <v>16331</v>
          </cell>
          <cell r="I5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  <sheetName val="H1Lsz(átl)"/>
      <sheetName val="H1ALszKorr(átl)"/>
      <sheetName val="H2Lsz(záró)"/>
      <sheetName val="H2ALszKorr(záró)"/>
      <sheetName val="H3személyiIdőszaki"/>
      <sheetName val="H3AtervkorrIdőszaki"/>
      <sheetName val="H4személyiÉv"/>
      <sheetName val="H4AtervkorrÉv"/>
      <sheetName val="H5bérelemIdőszaki"/>
      <sheetName val="Diagram1"/>
      <sheetName val="H6bérelemÉv"/>
      <sheetName val="H7állKivIdőszaki"/>
      <sheetName val="H8állKivÉv"/>
      <sheetName val="H9midóIdőszaki"/>
      <sheetName val="H10midóÉv"/>
    </sheetNames>
    <sheetDataSet>
      <sheetData sheetId="0" refreshError="1">
        <row r="10">
          <cell r="E10">
            <v>133</v>
          </cell>
        </row>
        <row r="11">
          <cell r="E11">
            <v>1</v>
          </cell>
        </row>
        <row r="12">
          <cell r="E12">
            <v>4146</v>
          </cell>
        </row>
        <row r="13">
          <cell r="E13">
            <v>0</v>
          </cell>
        </row>
        <row r="17">
          <cell r="E17">
            <v>374799</v>
          </cell>
        </row>
        <row r="18">
          <cell r="E18">
            <v>183584</v>
          </cell>
        </row>
        <row r="19">
          <cell r="E19">
            <v>2572</v>
          </cell>
        </row>
        <row r="20">
          <cell r="E20">
            <v>0</v>
          </cell>
        </row>
        <row r="21">
          <cell r="E21">
            <v>51204</v>
          </cell>
        </row>
        <row r="22">
          <cell r="E22">
            <v>6213</v>
          </cell>
        </row>
        <row r="25">
          <cell r="E25">
            <v>11791</v>
          </cell>
          <cell r="I25">
            <v>-3348</v>
          </cell>
        </row>
        <row r="26">
          <cell r="E26">
            <v>55</v>
          </cell>
          <cell r="I26">
            <v>49</v>
          </cell>
        </row>
        <row r="27">
          <cell r="E27">
            <v>2188</v>
          </cell>
          <cell r="I27">
            <v>3348</v>
          </cell>
        </row>
        <row r="28">
          <cell r="E28">
            <v>0</v>
          </cell>
          <cell r="I28">
            <v>0</v>
          </cell>
        </row>
        <row r="29">
          <cell r="E29">
            <v>3918</v>
          </cell>
          <cell r="I29">
            <v>-705</v>
          </cell>
        </row>
        <row r="30">
          <cell r="E30">
            <v>1</v>
          </cell>
        </row>
        <row r="34">
          <cell r="E34">
            <v>7514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19</v>
          </cell>
        </row>
        <row r="38">
          <cell r="E38">
            <v>157</v>
          </cell>
        </row>
        <row r="39">
          <cell r="E39">
            <v>140</v>
          </cell>
        </row>
        <row r="41">
          <cell r="E41">
            <v>11472</v>
          </cell>
        </row>
        <row r="42">
          <cell r="E42">
            <v>2204</v>
          </cell>
          <cell r="I42">
            <v>2175</v>
          </cell>
        </row>
        <row r="43">
          <cell r="E43">
            <v>278</v>
          </cell>
          <cell r="I43">
            <v>340</v>
          </cell>
        </row>
        <row r="44">
          <cell r="E44">
            <v>25</v>
          </cell>
        </row>
        <row r="45">
          <cell r="E45">
            <v>20749</v>
          </cell>
          <cell r="I45">
            <v>6520</v>
          </cell>
        </row>
        <row r="46">
          <cell r="E46">
            <v>0</v>
          </cell>
          <cell r="I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2">
          <cell r="E52">
            <v>330</v>
          </cell>
        </row>
        <row r="53">
          <cell r="E53">
            <v>11206</v>
          </cell>
          <cell r="I53">
            <v>6397</v>
          </cell>
        </row>
        <row r="54">
          <cell r="E54">
            <v>16331</v>
          </cell>
          <cell r="I5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  <sheetName val="HB"/>
      <sheetName val="615"/>
      <sheetName val="ktgnem"/>
      <sheetName val="tevterv"/>
      <sheetName val="tevzár"/>
      <sheetName val="tevzárterv"/>
      <sheetName val="tevkorr"/>
      <sheetName val="tevkorrterv"/>
      <sheetName val="tevtény"/>
      <sheetName val="tevelt"/>
      <sheetName val="9.tábla"/>
      <sheetName val="ujHB"/>
      <sheetName val="eredmenylev. MFt"/>
      <sheetName val="Naturália"/>
      <sheetName val="BTSZ"/>
      <sheetName val="fedezet"/>
      <sheetName val="KPI_MFt"/>
      <sheetName val="EK_eFt "/>
      <sheetName val="EK_M Ft"/>
    </sheetNames>
    <sheetDataSet>
      <sheetData sheetId="0" refreshError="1"/>
      <sheetData sheetId="1" refreshError="1">
        <row r="8">
          <cell r="E8">
            <v>188000</v>
          </cell>
        </row>
        <row r="9">
          <cell r="E9">
            <v>0</v>
          </cell>
        </row>
        <row r="10">
          <cell r="E10">
            <v>943</v>
          </cell>
          <cell r="I10">
            <v>-228</v>
          </cell>
        </row>
        <row r="11">
          <cell r="E11">
            <v>12511</v>
          </cell>
        </row>
        <row r="12">
          <cell r="E12">
            <v>-30381</v>
          </cell>
        </row>
        <row r="13">
          <cell r="E13">
            <v>5237</v>
          </cell>
        </row>
        <row r="14">
          <cell r="E14">
            <v>0</v>
          </cell>
        </row>
        <row r="15">
          <cell r="E15">
            <v>5380</v>
          </cell>
        </row>
        <row r="17">
          <cell r="E17">
            <v>0</v>
          </cell>
        </row>
        <row r="18">
          <cell r="E18">
            <v>1035</v>
          </cell>
          <cell r="I18">
            <v>-1</v>
          </cell>
        </row>
        <row r="19">
          <cell r="E19">
            <v>511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52967</v>
          </cell>
          <cell r="I29">
            <v>-5084</v>
          </cell>
        </row>
        <row r="35">
          <cell r="E35">
            <v>4</v>
          </cell>
          <cell r="I35">
            <v>0</v>
          </cell>
        </row>
        <row r="36">
          <cell r="E36">
            <v>0</v>
          </cell>
        </row>
        <row r="37">
          <cell r="E37">
            <v>13001</v>
          </cell>
          <cell r="I37">
            <v>11491</v>
          </cell>
        </row>
        <row r="38">
          <cell r="E38">
            <v>863</v>
          </cell>
        </row>
        <row r="39">
          <cell r="E39">
            <v>23016</v>
          </cell>
        </row>
        <row r="40">
          <cell r="E40">
            <v>34</v>
          </cell>
        </row>
        <row r="41">
          <cell r="E41">
            <v>5336</v>
          </cell>
          <cell r="I41">
            <v>8352</v>
          </cell>
        </row>
        <row r="42">
          <cell r="E42">
            <v>77</v>
          </cell>
          <cell r="I42">
            <v>132</v>
          </cell>
        </row>
        <row r="43">
          <cell r="E43">
            <v>10673</v>
          </cell>
          <cell r="I43">
            <v>-144</v>
          </cell>
        </row>
        <row r="44">
          <cell r="E44">
            <v>91007</v>
          </cell>
          <cell r="I44">
            <v>377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  <sheetName val="eszköz bontás"/>
      <sheetName val="forrás bontás"/>
      <sheetName val="cash-flow"/>
      <sheetName val="mutatók"/>
      <sheetName val="3-4Kivonatössz."/>
      <sheetName val="3-4 kivonat"/>
      <sheetName val="alapadatok"/>
      <sheetName val="HB"/>
      <sheetName val="615"/>
      <sheetName val="ktgnem"/>
      <sheetName val="tevterv"/>
      <sheetName val="tevzár"/>
      <sheetName val="tevzárterv"/>
      <sheetName val="tevkorr"/>
      <sheetName val="tevkorrterv"/>
      <sheetName val="tevtény"/>
      <sheetName val="tevelt"/>
      <sheetName val="9.tábla"/>
      <sheetName val="ujHB"/>
      <sheetName val="eredmenylev. MFt"/>
      <sheetName val="Naturália"/>
      <sheetName val="BTSZ"/>
      <sheetName val="fedezet"/>
      <sheetName val="KPI_MFt"/>
      <sheetName val="EK_eFt "/>
      <sheetName val="EK_M Ft"/>
    </sheetNames>
    <sheetDataSet>
      <sheetData sheetId="0" refreshError="1"/>
      <sheetData sheetId="1" refreshError="1">
        <row r="8">
          <cell r="E8">
            <v>188000</v>
          </cell>
        </row>
        <row r="9">
          <cell r="E9">
            <v>0</v>
          </cell>
        </row>
        <row r="10">
          <cell r="E10">
            <v>943</v>
          </cell>
          <cell r="I10">
            <v>-228</v>
          </cell>
        </row>
        <row r="11">
          <cell r="E11">
            <v>12511</v>
          </cell>
        </row>
        <row r="12">
          <cell r="E12">
            <v>-30381</v>
          </cell>
        </row>
        <row r="13">
          <cell r="E13">
            <v>5237</v>
          </cell>
        </row>
        <row r="14">
          <cell r="E14">
            <v>0</v>
          </cell>
        </row>
        <row r="15">
          <cell r="E15">
            <v>5380</v>
          </cell>
        </row>
        <row r="17">
          <cell r="E17">
            <v>0</v>
          </cell>
        </row>
        <row r="18">
          <cell r="E18">
            <v>1035</v>
          </cell>
          <cell r="I18">
            <v>-1</v>
          </cell>
        </row>
        <row r="19">
          <cell r="E19">
            <v>511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52967</v>
          </cell>
          <cell r="I29">
            <v>-5084</v>
          </cell>
        </row>
        <row r="35">
          <cell r="E35">
            <v>4</v>
          </cell>
          <cell r="I35">
            <v>0</v>
          </cell>
        </row>
        <row r="36">
          <cell r="E36">
            <v>0</v>
          </cell>
        </row>
        <row r="37">
          <cell r="E37">
            <v>13001</v>
          </cell>
          <cell r="I37">
            <v>11491</v>
          </cell>
        </row>
        <row r="38">
          <cell r="E38">
            <v>863</v>
          </cell>
        </row>
        <row r="39">
          <cell r="E39">
            <v>23016</v>
          </cell>
        </row>
        <row r="40">
          <cell r="E40">
            <v>34</v>
          </cell>
        </row>
        <row r="41">
          <cell r="E41">
            <v>5336</v>
          </cell>
          <cell r="I41">
            <v>8352</v>
          </cell>
        </row>
        <row r="42">
          <cell r="E42">
            <v>77</v>
          </cell>
          <cell r="I42">
            <v>132</v>
          </cell>
        </row>
        <row r="43">
          <cell r="E43">
            <v>10673</v>
          </cell>
          <cell r="I43">
            <v>-144</v>
          </cell>
        </row>
        <row r="44">
          <cell r="E44">
            <v>91007</v>
          </cell>
          <cell r="I44">
            <v>377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térés tényezők - várható"/>
      <sheetName val="Energia korrekció várható"/>
      <sheetName val="BR vkm"/>
      <sheetName val="Prez vkm eltérés 1-12. hó"/>
      <sheetName val="Prez Vill Energia I-XII. hó"/>
      <sheetName val="Prez Gázolaj I-XII. hó"/>
      <sheetName val="Fedezet I. I-XII. hó"/>
      <sheetName val="Fedezet I- Várható"/>
      <sheetName val="BR Fedezet II."/>
      <sheetName val="BR bevétel_I-XII. hó"/>
      <sheetName val="BR bevétel_várható "/>
      <sheetName val="Prez Bevétel várható"/>
      <sheetName val="Prez Költség várható"/>
      <sheetName val="karbantartás idősoros"/>
      <sheetName val="karbantartás"/>
      <sheetName val="Prez Eredmény várható"/>
      <sheetName val="BR energia"/>
      <sheetName val="átlaglétszám"/>
      <sheetName val="Prez Bevétel I-XII hó"/>
      <sheetName val="BTSZ"/>
      <sheetName val="Prez Költség I-XII. hó"/>
      <sheetName val="Prez Eredmény I-XII. hó"/>
      <sheetName val="KPI"/>
      <sheetName val="záró létszám"/>
      <sheetName val="üzemkészség_1"/>
      <sheetName val="üzemkészség_2"/>
      <sheetName val="anyaghiány"/>
      <sheetName val="GÜ Üzleti eredmény"/>
      <sheetName val="személyi jellegű költségek"/>
      <sheetName val="zárólétszám_1"/>
      <sheetName val="irányítási költségek"/>
      <sheetName val="BTSZ elemzés"/>
      <sheetName val="Energia korrekció I-XI. hó "/>
      <sheetName val="Eltérés tényezők I-XII. hó"/>
      <sheetName val="Naturália"/>
      <sheetName val="fedezet"/>
      <sheetName val="ujHB"/>
      <sheetName val="BR etkm"/>
      <sheetName val="Kocsivizsg ó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">
          <cell r="A4" t="str">
            <v>Kiemelt irányítási költségek</v>
          </cell>
          <cell r="B4" t="str">
            <v>2004. I-XII. hó</v>
          </cell>
          <cell r="F4" t="str">
            <v>eltérés</v>
          </cell>
          <cell r="G4" t="str">
            <v>eltérés</v>
          </cell>
        </row>
        <row r="5">
          <cell r="B5" t="str">
            <v xml:space="preserve"> terv </v>
          </cell>
          <cell r="C5" t="str">
            <v>korrekció</v>
          </cell>
          <cell r="D5" t="str">
            <v>korr. terv</v>
          </cell>
          <cell r="E5" t="str">
            <v>tény</v>
          </cell>
        </row>
        <row r="6">
          <cell r="A6" t="str">
            <v>Szakértői szolgáltatások</v>
          </cell>
          <cell r="B6">
            <v>6</v>
          </cell>
          <cell r="D6">
            <v>6</v>
          </cell>
          <cell r="E6">
            <v>39</v>
          </cell>
          <cell r="F6">
            <v>33</v>
          </cell>
          <cell r="G6">
            <v>5.5</v>
          </cell>
        </row>
        <row r="7">
          <cell r="A7" t="str">
            <v>Anyagfelhasználás költsége (irodaszer)</v>
          </cell>
          <cell r="B7">
            <v>30</v>
          </cell>
          <cell r="D7">
            <v>30</v>
          </cell>
          <cell r="E7">
            <v>13</v>
          </cell>
          <cell r="F7">
            <v>-17</v>
          </cell>
          <cell r="G7">
            <v>-0.56666666666666665</v>
          </cell>
        </row>
        <row r="8">
          <cell r="A8" t="str">
            <v>Telefon és postai költségek:</v>
          </cell>
          <cell r="B8">
            <v>12.8</v>
          </cell>
          <cell r="D8">
            <v>12.8</v>
          </cell>
          <cell r="E8">
            <v>18</v>
          </cell>
          <cell r="F8">
            <v>5.1999999999999993</v>
          </cell>
          <cell r="G8">
            <v>0.40624999999999994</v>
          </cell>
        </row>
        <row r="9">
          <cell r="A9" t="str">
            <v>Utazási és szállásköltségek</v>
          </cell>
          <cell r="B9">
            <v>4.0999999999999996</v>
          </cell>
          <cell r="D9">
            <v>4.0999999999999996</v>
          </cell>
          <cell r="E9">
            <v>4</v>
          </cell>
          <cell r="F9">
            <v>-9.9999999999999645E-2</v>
          </cell>
          <cell r="G9">
            <v>-2.4390243902438939E-2</v>
          </cell>
        </row>
        <row r="10">
          <cell r="A10" t="str">
            <v>Konferencia, oktatás</v>
          </cell>
          <cell r="B10">
            <v>53</v>
          </cell>
          <cell r="D10">
            <v>53</v>
          </cell>
          <cell r="E10">
            <v>30</v>
          </cell>
          <cell r="F10">
            <v>-23</v>
          </cell>
          <cell r="G10">
            <v>-0.43396226415094341</v>
          </cell>
        </row>
        <row r="11">
          <cell r="A11" t="str">
            <v>Utasítások, szakkönyvek, folyóirat</v>
          </cell>
          <cell r="B11">
            <v>2</v>
          </cell>
          <cell r="D11">
            <v>2</v>
          </cell>
          <cell r="E11">
            <v>2</v>
          </cell>
          <cell r="F11">
            <v>0</v>
          </cell>
          <cell r="G11">
            <v>0</v>
          </cell>
        </row>
        <row r="12">
          <cell r="A12" t="str">
            <v>Összes kiemelt költség</v>
          </cell>
          <cell r="B12">
            <v>107.9</v>
          </cell>
          <cell r="C12">
            <v>0</v>
          </cell>
          <cell r="D12">
            <v>107.9</v>
          </cell>
          <cell r="E12">
            <v>106</v>
          </cell>
          <cell r="F12">
            <v>-1.9000000000000057</v>
          </cell>
          <cell r="G12">
            <v>-1.7608897126969468E-2</v>
          </cell>
        </row>
        <row r="13">
          <cell r="A13" t="str">
            <v>Irányítás összes üzleti ráfordítása</v>
          </cell>
          <cell r="D13">
            <v>2211</v>
          </cell>
          <cell r="E13">
            <v>1468</v>
          </cell>
          <cell r="F13">
            <v>-743</v>
          </cell>
          <cell r="G13">
            <v>-0.33604703753957488</v>
          </cell>
        </row>
      </sheetData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térés tényezők - várható"/>
      <sheetName val="Energia korrekció várható"/>
      <sheetName val="BR vkm"/>
      <sheetName val="Prez vkm eltérés 1-12. hó"/>
      <sheetName val="Prez Vill Energia I-XII. hó"/>
      <sheetName val="Prez Gázolaj I-XII. hó"/>
      <sheetName val="Fedezet I. I-XII. hó"/>
      <sheetName val="Fedezet I- Várható"/>
      <sheetName val="BR Fedezet II."/>
      <sheetName val="BR bevétel_I-XII. hó"/>
      <sheetName val="BR bevétel_várható "/>
      <sheetName val="Prez Bevétel várható"/>
      <sheetName val="Prez Költség várható"/>
      <sheetName val="karbantartás idősoros"/>
      <sheetName val="karbantartás"/>
      <sheetName val="Prez Eredmény várható"/>
      <sheetName val="BR energia"/>
      <sheetName val="átlaglétszám"/>
      <sheetName val="Prez Bevétel I-XII hó"/>
      <sheetName val="BTSZ"/>
      <sheetName val="Prez Költség I-XII. hó"/>
      <sheetName val="Prez Eredmény I-XII. hó"/>
      <sheetName val="KPI"/>
      <sheetName val="záró létszám"/>
      <sheetName val="üzemkészség_1"/>
      <sheetName val="üzemkészség_2"/>
      <sheetName val="anyaghiány"/>
      <sheetName val="GÜ Üzleti eredmény"/>
      <sheetName val="személyi jellegű költségek"/>
      <sheetName val="zárólétszám_1"/>
      <sheetName val="irányítási költségek"/>
      <sheetName val="BTSZ elemzés"/>
      <sheetName val="Energia korrekció I-XI. hó "/>
      <sheetName val="Eltérés tényezők I-XII. hó"/>
      <sheetName val="Naturália"/>
      <sheetName val="fedezet"/>
      <sheetName val="ujHB"/>
      <sheetName val="BR etkm"/>
      <sheetName val="Kocsivizsg ó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">
          <cell r="A4" t="str">
            <v>Kiemelt irányítási költségek</v>
          </cell>
          <cell r="B4" t="str">
            <v>2004. I-XII. hó</v>
          </cell>
          <cell r="F4" t="str">
            <v>eltérés</v>
          </cell>
          <cell r="G4" t="str">
            <v>eltérés</v>
          </cell>
        </row>
        <row r="5">
          <cell r="B5" t="str">
            <v xml:space="preserve"> terv </v>
          </cell>
          <cell r="C5" t="str">
            <v>korrekció</v>
          </cell>
          <cell r="D5" t="str">
            <v>korr. terv</v>
          </cell>
          <cell r="E5" t="str">
            <v>tény</v>
          </cell>
        </row>
        <row r="6">
          <cell r="A6" t="str">
            <v>Szakértői szolgáltatások</v>
          </cell>
          <cell r="B6">
            <v>6</v>
          </cell>
          <cell r="D6">
            <v>6</v>
          </cell>
          <cell r="E6">
            <v>39</v>
          </cell>
          <cell r="F6">
            <v>33</v>
          </cell>
          <cell r="G6">
            <v>5.5</v>
          </cell>
        </row>
        <row r="7">
          <cell r="A7" t="str">
            <v>Anyagfelhasználás költsége (irodaszer)</v>
          </cell>
          <cell r="B7">
            <v>30</v>
          </cell>
          <cell r="D7">
            <v>30</v>
          </cell>
          <cell r="E7">
            <v>13</v>
          </cell>
          <cell r="F7">
            <v>-17</v>
          </cell>
          <cell r="G7">
            <v>-0.56666666666666665</v>
          </cell>
        </row>
        <row r="8">
          <cell r="A8" t="str">
            <v>Telefon és postai költségek:</v>
          </cell>
          <cell r="B8">
            <v>12.8</v>
          </cell>
          <cell r="D8">
            <v>12.8</v>
          </cell>
          <cell r="E8">
            <v>18</v>
          </cell>
          <cell r="F8">
            <v>5.1999999999999993</v>
          </cell>
          <cell r="G8">
            <v>0.40624999999999994</v>
          </cell>
        </row>
        <row r="9">
          <cell r="A9" t="str">
            <v>Utazási és szállásköltségek</v>
          </cell>
          <cell r="B9">
            <v>4.0999999999999996</v>
          </cell>
          <cell r="D9">
            <v>4.0999999999999996</v>
          </cell>
          <cell r="E9">
            <v>4</v>
          </cell>
          <cell r="F9">
            <v>-9.9999999999999645E-2</v>
          </cell>
          <cell r="G9">
            <v>-2.4390243902438939E-2</v>
          </cell>
        </row>
        <row r="10">
          <cell r="A10" t="str">
            <v>Konferencia, oktatás</v>
          </cell>
          <cell r="B10">
            <v>53</v>
          </cell>
          <cell r="D10">
            <v>53</v>
          </cell>
          <cell r="E10">
            <v>30</v>
          </cell>
          <cell r="F10">
            <v>-23</v>
          </cell>
          <cell r="G10">
            <v>-0.43396226415094341</v>
          </cell>
        </row>
        <row r="11">
          <cell r="A11" t="str">
            <v>Utasítások, szakkönyvek, folyóirat</v>
          </cell>
          <cell r="B11">
            <v>2</v>
          </cell>
          <cell r="D11">
            <v>2</v>
          </cell>
          <cell r="E11">
            <v>2</v>
          </cell>
          <cell r="F11">
            <v>0</v>
          </cell>
          <cell r="G11">
            <v>0</v>
          </cell>
        </row>
        <row r="12">
          <cell r="A12" t="str">
            <v>Összes kiemelt költség</v>
          </cell>
          <cell r="B12">
            <v>107.9</v>
          </cell>
          <cell r="C12">
            <v>0</v>
          </cell>
          <cell r="D12">
            <v>107.9</v>
          </cell>
          <cell r="E12">
            <v>106</v>
          </cell>
          <cell r="F12">
            <v>-1.9000000000000057</v>
          </cell>
          <cell r="G12">
            <v>-1.7608897126969468E-2</v>
          </cell>
        </row>
        <row r="13">
          <cell r="A13" t="str">
            <v>Irányítás összes üzleti ráfordítása</v>
          </cell>
          <cell r="D13">
            <v>2211</v>
          </cell>
          <cell r="E13">
            <v>1468</v>
          </cell>
          <cell r="F13">
            <v>-743</v>
          </cell>
          <cell r="G13">
            <v>-0.33604703753957488</v>
          </cell>
        </row>
      </sheetData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GEP"/>
      <sheetName val="Értéklisták"/>
    </sheetNames>
    <sheetDataSet>
      <sheetData sheetId="0" refreshError="1"/>
      <sheetData sheetId="1" refreshError="1"/>
      <sheetData sheetId="2" refreshError="1">
        <row r="2">
          <cell r="B2" t="str">
            <v xml:space="preserve">Állami garanciális </v>
          </cell>
        </row>
        <row r="3">
          <cell r="B3" t="str">
            <v>Saját kockázatú</v>
          </cell>
        </row>
        <row r="4">
          <cell r="B4" t="str">
            <v>Egyéb célhitel</v>
          </cell>
        </row>
        <row r="5">
          <cell r="B5" t="str">
            <v>Szakképzési hozzájárulás</v>
          </cell>
        </row>
        <row r="6">
          <cell r="B6" t="str">
            <v>Egyéb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ó adatai"/>
      <sheetName val="1. sz.melléklet"/>
      <sheetName val="2. sz. melléklet"/>
      <sheetName val="3. sz. melléklet"/>
      <sheetName val="4. sz. melléklet"/>
      <sheetName val="11.sz.melléklet"/>
      <sheetName val="13. sz. melléklet"/>
      <sheetName val="14.sz.melléklet"/>
    </sheetNames>
    <sheetDataSet>
      <sheetData sheetId="0"/>
      <sheetData sheetId="1">
        <row r="7">
          <cell r="B7" t="str">
            <v>A beavatkozások helyi elfogadását, megfelelő végrehajtását és sikerét szolgáló tevékenységek</v>
          </cell>
        </row>
        <row r="8">
          <cell r="B8" t="str">
            <v>Építés</v>
          </cell>
        </row>
        <row r="9">
          <cell r="B9" t="str">
            <v>ESZA típusú tevékenységek költségei</v>
          </cell>
        </row>
        <row r="10">
          <cell r="B10" t="str">
            <v>Eszközbeszerzés</v>
          </cell>
        </row>
        <row r="11">
          <cell r="B11" t="str">
            <v>Kiegészítő, soft típusú tevékenység (ERFA)</v>
          </cell>
        </row>
        <row r="12">
          <cell r="B12" t="str">
            <v>Menedzsment költségek</v>
          </cell>
        </row>
        <row r="13">
          <cell r="B13" t="str">
            <v>Projekt előkészítés</v>
          </cell>
        </row>
        <row r="14">
          <cell r="B14" t="str">
            <v>Szolgáltatások</v>
          </cell>
        </row>
        <row r="15">
          <cell r="B15" t="str">
            <v>Településmarketing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+fiz. összesen segédtábla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+fiz. összesen segédtábla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GEP"/>
      <sheetName val="Értéklisták"/>
    </sheetNames>
    <sheetDataSet>
      <sheetData sheetId="0" refreshError="1"/>
      <sheetData sheetId="1" refreshError="1"/>
      <sheetData sheetId="2" refreshError="1">
        <row r="2">
          <cell r="B2" t="str">
            <v>Kincstári</v>
          </cell>
        </row>
        <row r="4">
          <cell r="B4" t="str">
            <v>Fogadó</v>
          </cell>
        </row>
        <row r="5">
          <cell r="B5" t="str">
            <v>harmadik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ZKÖZ"/>
      <sheetName val="FORRÁS"/>
      <sheetName val="EREDMÉ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ogl_forrásonként"/>
      <sheetName val="Eurofima tartalom_1slide"/>
      <sheetName val="Eszközfedetű hitel_2slide"/>
      <sheetName val="PM_eredeti"/>
      <sheetName val="MÁV_ZRt."/>
      <sheetName val="Állami kezes projektek"/>
      <sheetName val="Pálya"/>
      <sheetName val="Gepesz"/>
      <sheetName val="Szesza"/>
      <sheetName val="Ingatlan"/>
      <sheetName val="Központ"/>
      <sheetName val="EU_végleges tábla"/>
      <sheetName val="munka"/>
      <sheetName val="Áthúzódások"/>
      <sheetName val="áthúzódás okmányonként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ogl_forrásonként"/>
      <sheetName val="Eurofima tartalom_1slide"/>
      <sheetName val="Eszközfedetű hitel_2slide"/>
      <sheetName val="PM_eredeti"/>
      <sheetName val="MÁV_ZRt."/>
      <sheetName val="Állami kezes projektek"/>
      <sheetName val="Pálya"/>
      <sheetName val="Gepesz"/>
      <sheetName val="Szesza"/>
      <sheetName val="Ingatlan"/>
      <sheetName val="Központ"/>
      <sheetName val="EU_végleges tábla"/>
      <sheetName val="munka"/>
      <sheetName val="Áthúzódások"/>
      <sheetName val="áthúzódás okmányonként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EN"/>
      <sheetName val="központ"/>
      <sheetName val="HAJDU-BÉT"/>
      <sheetName val="BP ALAP"/>
      <sheetName val="lebontás"/>
      <sheetName val="óratervez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EN"/>
      <sheetName val="központ"/>
      <sheetName val="HAJDU-BÉT"/>
      <sheetName val="BP ALAP"/>
      <sheetName val="lebontás"/>
      <sheetName val="óratervezé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EN"/>
      <sheetName val="központ"/>
      <sheetName val="HAJDU-BÉT"/>
      <sheetName val="BP ALAP"/>
      <sheetName val="lebontás"/>
      <sheetName val="óratervezé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"/>
      <sheetName val="üzleti"/>
      <sheetName val="HBT"/>
      <sheetName val="Eredmény"/>
      <sheetName val="Eredmény ell."/>
      <sheetName val="Szöveghez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ó"/>
      <sheetName val="aláíró"/>
      <sheetName val="előszó"/>
      <sheetName val="tart"/>
      <sheetName val="naptár"/>
      <sheetName val="jármű"/>
      <sheetName val="terv"/>
      <sheetName val="térkép"/>
      <sheetName val="19-59-59A"/>
      <sheetName val="23-23A"/>
      <sheetName val="99-99A"/>
      <sheetName val="82-82A"/>
      <sheetName val="38B-138"/>
      <sheetName val="City-15"/>
      <sheetName val="13-13A"/>
      <sheetName val="1-es villamos"/>
      <sheetName val="13-62-32"/>
      <sheetName val="44gy-44Agy-144"/>
      <sheetName val="22-22gy"/>
      <sheetName val="márka"/>
      <sheetName val="zavar"/>
      <sheetName val="hév"/>
      <sheetName val="villamos"/>
      <sheetName val="vki"/>
      <sheetName val="fogas"/>
      <sheetName val="troli"/>
      <sheetName val="tki"/>
      <sheetName val="busz"/>
      <sheetName val="bki0"/>
      <sheetName val="bki1"/>
      <sheetName val="bki2"/>
      <sheetName val="összesítő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69"/>
  <sheetViews>
    <sheetView tabSelected="1" zoomScale="70" zoomScaleNormal="70" workbookViewId="0">
      <pane xSplit="4" ySplit="4" topLeftCell="M143" activePane="bottomRight" state="frozen"/>
      <selection activeCell="F3" sqref="F3:F43"/>
      <selection pane="topRight" activeCell="F3" sqref="F3:F43"/>
      <selection pane="bottomLeft" activeCell="F3" sqref="F3:F43"/>
      <selection pane="bottomRight" activeCell="F159" sqref="F159"/>
    </sheetView>
  </sheetViews>
  <sheetFormatPr defaultRowHeight="15" x14ac:dyDescent="0.25"/>
  <cols>
    <col min="1" max="1" width="9.140625" style="3"/>
    <col min="2" max="2" width="47.7109375" style="3" customWidth="1"/>
    <col min="3" max="3" width="34.42578125" style="3" customWidth="1"/>
    <col min="4" max="4" width="18.7109375" style="98" customWidth="1"/>
    <col min="5" max="5" width="18.7109375" style="108" customWidth="1"/>
    <col min="6" max="6" width="25.7109375" style="108" customWidth="1"/>
    <col min="7" max="7" width="22.5703125" style="100" hidden="1" customWidth="1"/>
    <col min="8" max="8" width="23.140625" style="100" hidden="1" customWidth="1"/>
    <col min="9" max="9" width="18.7109375" style="98" hidden="1" customWidth="1"/>
    <col min="10" max="10" width="23.140625" style="98" hidden="1" customWidth="1"/>
    <col min="11" max="11" width="18.7109375" style="98" hidden="1" customWidth="1"/>
    <col min="12" max="12" width="23.140625" style="98" hidden="1" customWidth="1"/>
    <col min="13" max="20" width="25.7109375" style="108" customWidth="1"/>
    <col min="21" max="21" width="22.5703125" style="100" customWidth="1"/>
    <col min="22" max="22" width="26.85546875" style="100" bestFit="1" customWidth="1"/>
    <col min="23" max="23" width="18.7109375" style="98" customWidth="1"/>
    <col min="24" max="24" width="27" style="98" bestFit="1" customWidth="1"/>
    <col min="25" max="25" width="18.7109375" style="98" customWidth="1"/>
    <col min="26" max="26" width="26.85546875" style="98" bestFit="1" customWidth="1"/>
    <col min="27" max="27" width="19.5703125" style="3" customWidth="1"/>
    <col min="28" max="16384" width="9.140625" style="3"/>
  </cols>
  <sheetData>
    <row r="1" spans="2:26" s="1" customFormat="1" ht="27.75" customHeight="1" x14ac:dyDescent="0.3">
      <c r="B1" s="110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1"/>
    </row>
    <row r="2" spans="2:26" s="1" customFormat="1" ht="27.75" customHeight="1" x14ac:dyDescent="0.3">
      <c r="B2" s="2"/>
      <c r="C2" s="2"/>
      <c r="D2" s="2"/>
      <c r="E2" s="112" t="s">
        <v>1</v>
      </c>
      <c r="F2" s="112"/>
      <c r="G2" s="112"/>
      <c r="H2" s="112"/>
      <c r="I2" s="112"/>
      <c r="J2" s="112"/>
      <c r="K2" s="112"/>
      <c r="L2" s="112"/>
      <c r="M2" s="113" t="s">
        <v>190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5"/>
    </row>
    <row r="3" spans="2:26" ht="42.75" customHeight="1" x14ac:dyDescent="0.25">
      <c r="B3" s="116" t="s">
        <v>2</v>
      </c>
      <c r="C3" s="116" t="s">
        <v>3</v>
      </c>
      <c r="D3" s="118" t="s">
        <v>4</v>
      </c>
      <c r="E3" s="120" t="s">
        <v>5</v>
      </c>
      <c r="F3" s="121"/>
      <c r="G3" s="122" t="s">
        <v>6</v>
      </c>
      <c r="H3" s="123"/>
      <c r="I3" s="124" t="s">
        <v>7</v>
      </c>
      <c r="J3" s="125"/>
      <c r="K3" s="124" t="s">
        <v>8</v>
      </c>
      <c r="L3" s="125"/>
      <c r="M3" s="128" t="s">
        <v>9</v>
      </c>
      <c r="N3" s="129"/>
      <c r="O3" s="128" t="s">
        <v>10</v>
      </c>
      <c r="P3" s="129"/>
      <c r="Q3" s="128" t="s">
        <v>11</v>
      </c>
      <c r="R3" s="129"/>
      <c r="S3" s="128" t="s">
        <v>12</v>
      </c>
      <c r="T3" s="130"/>
      <c r="U3" s="126" t="s">
        <v>6</v>
      </c>
      <c r="V3" s="127"/>
      <c r="W3" s="126" t="s">
        <v>7</v>
      </c>
      <c r="X3" s="127"/>
      <c r="Y3" s="126" t="s">
        <v>8</v>
      </c>
      <c r="Z3" s="127"/>
    </row>
    <row r="4" spans="2:26" ht="39.75" customHeight="1" x14ac:dyDescent="0.25">
      <c r="B4" s="117"/>
      <c r="C4" s="117"/>
      <c r="D4" s="119"/>
      <c r="E4" s="4" t="s">
        <v>13</v>
      </c>
      <c r="F4" s="5" t="s">
        <v>14</v>
      </c>
      <c r="G4" s="6" t="s">
        <v>13</v>
      </c>
      <c r="H4" s="7" t="s">
        <v>14</v>
      </c>
      <c r="I4" s="7" t="s">
        <v>13</v>
      </c>
      <c r="J4" s="8" t="s">
        <v>14</v>
      </c>
      <c r="K4" s="7" t="s">
        <v>13</v>
      </c>
      <c r="L4" s="8" t="s">
        <v>14</v>
      </c>
      <c r="M4" s="9" t="s">
        <v>13</v>
      </c>
      <c r="N4" s="10" t="s">
        <v>14</v>
      </c>
      <c r="O4" s="9" t="s">
        <v>13</v>
      </c>
      <c r="P4" s="10" t="s">
        <v>14</v>
      </c>
      <c r="Q4" s="9" t="s">
        <v>13</v>
      </c>
      <c r="R4" s="10" t="s">
        <v>14</v>
      </c>
      <c r="S4" s="9" t="s">
        <v>13</v>
      </c>
      <c r="T4" s="11" t="s">
        <v>14</v>
      </c>
      <c r="U4" s="9" t="s">
        <v>13</v>
      </c>
      <c r="V4" s="10" t="s">
        <v>14</v>
      </c>
      <c r="W4" s="9" t="s">
        <v>13</v>
      </c>
      <c r="X4" s="10" t="s">
        <v>14</v>
      </c>
      <c r="Y4" s="9" t="s">
        <v>13</v>
      </c>
      <c r="Z4" s="10" t="s">
        <v>14</v>
      </c>
    </row>
    <row r="5" spans="2:26" s="20" customFormat="1" ht="18" x14ac:dyDescent="0.25">
      <c r="B5" s="12" t="s">
        <v>15</v>
      </c>
      <c r="C5" s="12"/>
      <c r="D5" s="13"/>
      <c r="E5" s="13"/>
      <c r="F5" s="14"/>
      <c r="G5" s="15"/>
      <c r="H5" s="13"/>
      <c r="I5" s="13"/>
      <c r="J5" s="13"/>
      <c r="K5" s="13"/>
      <c r="L5" s="16"/>
      <c r="M5" s="17"/>
      <c r="N5" s="18"/>
      <c r="O5" s="17"/>
      <c r="P5" s="18"/>
      <c r="Q5" s="17"/>
      <c r="R5" s="18"/>
      <c r="S5" s="17"/>
      <c r="T5" s="19"/>
      <c r="U5" s="15"/>
      <c r="V5" s="14"/>
      <c r="W5" s="15"/>
      <c r="X5" s="14"/>
      <c r="Y5" s="15"/>
      <c r="Z5" s="14"/>
    </row>
    <row r="6" spans="2:26" s="25" customFormat="1" ht="53.25" customHeight="1" x14ac:dyDescent="0.25">
      <c r="B6" s="21" t="s">
        <v>16</v>
      </c>
      <c r="C6" s="21" t="s">
        <v>17</v>
      </c>
      <c r="D6" s="22" t="s">
        <v>18</v>
      </c>
      <c r="E6" s="13"/>
      <c r="F6" s="14">
        <v>769177963.55109036</v>
      </c>
      <c r="G6" s="23"/>
      <c r="H6" s="24">
        <f>F6</f>
        <v>769177963.55109036</v>
      </c>
      <c r="I6" s="22"/>
      <c r="J6" s="24"/>
      <c r="K6" s="22"/>
      <c r="L6" s="19"/>
      <c r="M6" s="17"/>
      <c r="N6" s="18">
        <v>206146153.14110035</v>
      </c>
      <c r="O6" s="17"/>
      <c r="P6" s="18">
        <v>412153884.01940024</v>
      </c>
      <c r="Q6" s="17"/>
      <c r="R6" s="18">
        <v>621596550.48663211</v>
      </c>
      <c r="S6" s="17"/>
      <c r="T6" s="19">
        <v>857662294.48931766</v>
      </c>
      <c r="U6" s="23"/>
      <c r="V6" s="18">
        <f>T6</f>
        <v>857662294.48931766</v>
      </c>
      <c r="W6" s="23"/>
      <c r="X6" s="18"/>
      <c r="Y6" s="23"/>
      <c r="Z6" s="18"/>
    </row>
    <row r="7" spans="2:26" s="25" customFormat="1" ht="18" x14ac:dyDescent="0.25">
      <c r="B7" s="26" t="s">
        <v>19</v>
      </c>
      <c r="C7" s="27"/>
      <c r="D7" s="24" t="s">
        <v>20</v>
      </c>
      <c r="E7" s="13">
        <v>0</v>
      </c>
      <c r="F7" s="14">
        <v>0</v>
      </c>
      <c r="G7" s="17">
        <f>E7</f>
        <v>0</v>
      </c>
      <c r="H7" s="22">
        <f>F7</f>
        <v>0</v>
      </c>
      <c r="I7" s="24"/>
      <c r="J7" s="22"/>
      <c r="K7" s="24"/>
      <c r="L7" s="28"/>
      <c r="M7" s="17">
        <v>0</v>
      </c>
      <c r="N7" s="18">
        <v>0</v>
      </c>
      <c r="O7" s="17">
        <v>0</v>
      </c>
      <c r="P7" s="18">
        <v>0</v>
      </c>
      <c r="Q7" s="17">
        <v>0</v>
      </c>
      <c r="R7" s="18">
        <v>0</v>
      </c>
      <c r="S7" s="17">
        <v>0</v>
      </c>
      <c r="T7" s="19">
        <v>0</v>
      </c>
      <c r="U7" s="17">
        <f>S7</f>
        <v>0</v>
      </c>
      <c r="V7" s="29">
        <f>T7</f>
        <v>0</v>
      </c>
      <c r="W7" s="17"/>
      <c r="X7" s="29"/>
      <c r="Y7" s="17"/>
      <c r="Z7" s="29"/>
    </row>
    <row r="8" spans="2:26" s="25" customFormat="1" ht="18" x14ac:dyDescent="0.25">
      <c r="B8" s="132" t="s">
        <v>21</v>
      </c>
      <c r="C8" s="21" t="s">
        <v>22</v>
      </c>
      <c r="D8" s="24" t="s">
        <v>23</v>
      </c>
      <c r="E8" s="13">
        <v>1000</v>
      </c>
      <c r="F8" s="133">
        <v>4000000</v>
      </c>
      <c r="G8" s="17">
        <f>E8</f>
        <v>1000</v>
      </c>
      <c r="H8" s="139">
        <f>F8</f>
        <v>4000000</v>
      </c>
      <c r="I8" s="24"/>
      <c r="J8" s="139"/>
      <c r="K8" s="24"/>
      <c r="L8" s="140"/>
      <c r="M8" s="17">
        <v>27</v>
      </c>
      <c r="N8" s="136">
        <v>1066795</v>
      </c>
      <c r="O8" s="17">
        <v>70.5</v>
      </c>
      <c r="P8" s="136">
        <v>2466495</v>
      </c>
      <c r="Q8" s="17">
        <v>114</v>
      </c>
      <c r="R8" s="136">
        <v>3866195</v>
      </c>
      <c r="S8" s="17">
        <v>150</v>
      </c>
      <c r="T8" s="137">
        <v>5000000</v>
      </c>
      <c r="U8" s="17">
        <f>S8</f>
        <v>150</v>
      </c>
      <c r="V8" s="131">
        <f>T8</f>
        <v>5000000</v>
      </c>
      <c r="W8" s="17"/>
      <c r="X8" s="131"/>
      <c r="Y8" s="17"/>
      <c r="Z8" s="131"/>
    </row>
    <row r="9" spans="2:26" s="25" customFormat="1" ht="15" customHeight="1" x14ac:dyDescent="0.25">
      <c r="B9" s="138"/>
      <c r="C9" s="21" t="s">
        <v>24</v>
      </c>
      <c r="D9" s="24" t="s">
        <v>25</v>
      </c>
      <c r="E9" s="13">
        <v>20</v>
      </c>
      <c r="F9" s="133">
        <v>0</v>
      </c>
      <c r="G9" s="17">
        <f>E9</f>
        <v>20</v>
      </c>
      <c r="H9" s="139"/>
      <c r="I9" s="24"/>
      <c r="J9" s="139"/>
      <c r="K9" s="24"/>
      <c r="L9" s="140"/>
      <c r="M9" s="17">
        <v>3</v>
      </c>
      <c r="N9" s="136"/>
      <c r="O9" s="17">
        <v>7</v>
      </c>
      <c r="P9" s="136"/>
      <c r="Q9" s="17">
        <v>11</v>
      </c>
      <c r="R9" s="136"/>
      <c r="S9" s="17">
        <v>15</v>
      </c>
      <c r="T9" s="137"/>
      <c r="U9" s="17">
        <f>S9</f>
        <v>15</v>
      </c>
      <c r="V9" s="131"/>
      <c r="W9" s="17"/>
      <c r="X9" s="131"/>
      <c r="Y9" s="17"/>
      <c r="Z9" s="131"/>
    </row>
    <row r="10" spans="2:26" s="36" customFormat="1" ht="18" x14ac:dyDescent="0.25">
      <c r="B10" s="30" t="s">
        <v>26</v>
      </c>
      <c r="C10" s="30"/>
      <c r="D10" s="31"/>
      <c r="E10" s="31"/>
      <c r="F10" s="32">
        <f>SUM(F6:F9)</f>
        <v>773177963.55109036</v>
      </c>
      <c r="G10" s="33"/>
      <c r="H10" s="31">
        <f>SUM(H6:H9)</f>
        <v>773177963.55109036</v>
      </c>
      <c r="I10" s="31"/>
      <c r="J10" s="34">
        <f>SUM(J6:J9)</f>
        <v>0</v>
      </c>
      <c r="K10" s="31">
        <f>SUM(K6:K9)</f>
        <v>0</v>
      </c>
      <c r="L10" s="34">
        <f>SUM(L6:L9)</f>
        <v>0</v>
      </c>
      <c r="M10" s="35"/>
      <c r="N10" s="32">
        <f>SUM(N6:N9)</f>
        <v>207212948.14110035</v>
      </c>
      <c r="O10" s="35"/>
      <c r="P10" s="32">
        <f>SUM(P6:P9)</f>
        <v>414620379.01940024</v>
      </c>
      <c r="Q10" s="35"/>
      <c r="R10" s="32">
        <f>SUM(R6:R9)</f>
        <v>625462745.48663211</v>
      </c>
      <c r="S10" s="35"/>
      <c r="T10" s="34">
        <f>SUM(T6:T9)</f>
        <v>862662294.48931766</v>
      </c>
      <c r="U10" s="35"/>
      <c r="V10" s="32">
        <f>SUM(V6:V9)</f>
        <v>862662294.48931766</v>
      </c>
      <c r="W10" s="35"/>
      <c r="X10" s="32">
        <f>SUM(X6:X9)</f>
        <v>0</v>
      </c>
      <c r="Y10" s="35"/>
      <c r="Z10" s="32">
        <f>SUM(Z6:Z9)</f>
        <v>0</v>
      </c>
    </row>
    <row r="11" spans="2:26" s="25" customFormat="1" ht="18" x14ac:dyDescent="0.25">
      <c r="B11" s="37"/>
      <c r="C11" s="37"/>
      <c r="D11" s="24"/>
      <c r="E11" s="13"/>
      <c r="F11" s="14"/>
      <c r="G11" s="17"/>
      <c r="H11" s="13"/>
      <c r="I11" s="24"/>
      <c r="J11" s="13"/>
      <c r="K11" s="24"/>
      <c r="L11" s="16"/>
      <c r="M11" s="17"/>
      <c r="N11" s="18"/>
      <c r="O11" s="17"/>
      <c r="P11" s="18"/>
      <c r="Q11" s="17"/>
      <c r="R11" s="18"/>
      <c r="S11" s="17"/>
      <c r="T11" s="19"/>
      <c r="U11" s="17"/>
      <c r="V11" s="14"/>
      <c r="W11" s="17"/>
      <c r="X11" s="14"/>
      <c r="Y11" s="17"/>
      <c r="Z11" s="14"/>
    </row>
    <row r="12" spans="2:26" s="25" customFormat="1" ht="36" x14ac:dyDescent="0.25">
      <c r="B12" s="38" t="s">
        <v>27</v>
      </c>
      <c r="C12" s="38"/>
      <c r="D12" s="39"/>
      <c r="E12" s="13"/>
      <c r="F12" s="14"/>
      <c r="G12" s="40"/>
      <c r="H12" s="39"/>
      <c r="I12" s="39"/>
      <c r="J12" s="39"/>
      <c r="K12" s="39"/>
      <c r="L12" s="41"/>
      <c r="M12" s="17"/>
      <c r="N12" s="18"/>
      <c r="O12" s="17"/>
      <c r="P12" s="18"/>
      <c r="Q12" s="17"/>
      <c r="R12" s="18"/>
      <c r="S12" s="17"/>
      <c r="T12" s="19"/>
      <c r="U12" s="40"/>
      <c r="V12" s="42"/>
      <c r="W12" s="40"/>
      <c r="X12" s="42"/>
      <c r="Y12" s="40"/>
      <c r="Z12" s="42"/>
    </row>
    <row r="13" spans="2:26" s="25" customFormat="1" ht="18" x14ac:dyDescent="0.25">
      <c r="B13" s="21" t="s">
        <v>28</v>
      </c>
      <c r="C13" s="21"/>
      <c r="D13" s="22" t="s">
        <v>25</v>
      </c>
      <c r="E13" s="13">
        <v>0</v>
      </c>
      <c r="F13" s="14">
        <v>0</v>
      </c>
      <c r="G13" s="17"/>
      <c r="H13" s="24"/>
      <c r="I13" s="24">
        <f>E13</f>
        <v>0</v>
      </c>
      <c r="J13" s="24">
        <f>F13</f>
        <v>0</v>
      </c>
      <c r="K13" s="24"/>
      <c r="L13" s="19"/>
      <c r="M13" s="17">
        <v>0</v>
      </c>
      <c r="N13" s="18">
        <v>0</v>
      </c>
      <c r="O13" s="17">
        <v>0</v>
      </c>
      <c r="P13" s="18">
        <v>0</v>
      </c>
      <c r="Q13" s="17">
        <v>0</v>
      </c>
      <c r="R13" s="18">
        <v>0</v>
      </c>
      <c r="S13" s="17">
        <v>0</v>
      </c>
      <c r="T13" s="19">
        <v>0</v>
      </c>
      <c r="U13" s="17"/>
      <c r="V13" s="18"/>
      <c r="W13" s="17">
        <f t="shared" ref="W13:X22" si="0">S13</f>
        <v>0</v>
      </c>
      <c r="X13" s="18">
        <f t="shared" si="0"/>
        <v>0</v>
      </c>
      <c r="Y13" s="17"/>
      <c r="Z13" s="18"/>
    </row>
    <row r="14" spans="2:26" s="25" customFormat="1" ht="36" x14ac:dyDescent="0.25">
      <c r="B14" s="43" t="s">
        <v>29</v>
      </c>
      <c r="C14" s="21" t="s">
        <v>30</v>
      </c>
      <c r="D14" s="22" t="s">
        <v>25</v>
      </c>
      <c r="E14" s="13">
        <v>5000</v>
      </c>
      <c r="F14" s="14">
        <v>30999999.999999996</v>
      </c>
      <c r="G14" s="17"/>
      <c r="H14" s="22"/>
      <c r="I14" s="24">
        <f t="shared" ref="I14:I22" si="1">E14</f>
        <v>5000</v>
      </c>
      <c r="J14" s="24">
        <f>F14</f>
        <v>30999999.999999996</v>
      </c>
      <c r="K14" s="24"/>
      <c r="L14" s="28"/>
      <c r="M14" s="17">
        <v>380</v>
      </c>
      <c r="N14" s="18">
        <v>2509520</v>
      </c>
      <c r="O14" s="17">
        <v>1085</v>
      </c>
      <c r="P14" s="18">
        <v>7165340</v>
      </c>
      <c r="Q14" s="17">
        <v>1945</v>
      </c>
      <c r="R14" s="18">
        <v>12844780</v>
      </c>
      <c r="S14" s="17">
        <v>2271</v>
      </c>
      <c r="T14" s="19">
        <v>15000000.0228</v>
      </c>
      <c r="U14" s="17"/>
      <c r="V14" s="29"/>
      <c r="W14" s="17">
        <f t="shared" si="0"/>
        <v>2271</v>
      </c>
      <c r="X14" s="18">
        <f t="shared" si="0"/>
        <v>15000000.0228</v>
      </c>
      <c r="Y14" s="17"/>
      <c r="Z14" s="29"/>
    </row>
    <row r="15" spans="2:26" s="25" customFormat="1" ht="18" x14ac:dyDescent="0.25">
      <c r="B15" s="132" t="s">
        <v>31</v>
      </c>
      <c r="C15" s="21" t="s">
        <v>32</v>
      </c>
      <c r="D15" s="22" t="s">
        <v>20</v>
      </c>
      <c r="E15" s="13">
        <v>12</v>
      </c>
      <c r="F15" s="133">
        <v>247406380.00160003</v>
      </c>
      <c r="G15" s="17"/>
      <c r="H15" s="134"/>
      <c r="I15" s="24">
        <f t="shared" si="1"/>
        <v>12</v>
      </c>
      <c r="J15" s="134">
        <f>F15</f>
        <v>247406380.00160003</v>
      </c>
      <c r="K15" s="24"/>
      <c r="L15" s="135"/>
      <c r="M15" s="17">
        <v>3</v>
      </c>
      <c r="N15" s="136">
        <v>50739671</v>
      </c>
      <c r="O15" s="17">
        <v>6</v>
      </c>
      <c r="P15" s="136">
        <v>109100414</v>
      </c>
      <c r="Q15" s="17">
        <v>9</v>
      </c>
      <c r="R15" s="136">
        <v>179277228</v>
      </c>
      <c r="S15" s="17">
        <v>12</v>
      </c>
      <c r="T15" s="137">
        <v>247406400</v>
      </c>
      <c r="U15" s="17"/>
      <c r="V15" s="136"/>
      <c r="W15" s="17">
        <f t="shared" si="0"/>
        <v>12</v>
      </c>
      <c r="X15" s="136">
        <f t="shared" si="0"/>
        <v>247406400</v>
      </c>
      <c r="Y15" s="17"/>
      <c r="Z15" s="141"/>
    </row>
    <row r="16" spans="2:26" s="25" customFormat="1" ht="18" x14ac:dyDescent="0.25">
      <c r="B16" s="132"/>
      <c r="C16" s="21" t="s">
        <v>33</v>
      </c>
      <c r="D16" s="22" t="s">
        <v>20</v>
      </c>
      <c r="E16" s="13">
        <v>12</v>
      </c>
      <c r="F16" s="133">
        <v>0</v>
      </c>
      <c r="G16" s="17"/>
      <c r="H16" s="134"/>
      <c r="I16" s="24">
        <f t="shared" si="1"/>
        <v>12</v>
      </c>
      <c r="J16" s="134"/>
      <c r="K16" s="24"/>
      <c r="L16" s="135"/>
      <c r="M16" s="17">
        <v>3</v>
      </c>
      <c r="N16" s="136"/>
      <c r="O16" s="17">
        <v>6</v>
      </c>
      <c r="P16" s="136"/>
      <c r="Q16" s="17">
        <v>9</v>
      </c>
      <c r="R16" s="136"/>
      <c r="S16" s="17">
        <v>12</v>
      </c>
      <c r="T16" s="137"/>
      <c r="U16" s="17"/>
      <c r="V16" s="136"/>
      <c r="W16" s="17">
        <f t="shared" si="0"/>
        <v>12</v>
      </c>
      <c r="X16" s="136">
        <f t="shared" si="0"/>
        <v>0</v>
      </c>
      <c r="Y16" s="17"/>
      <c r="Z16" s="141"/>
    </row>
    <row r="17" spans="2:26" s="25" customFormat="1" ht="36" x14ac:dyDescent="0.25">
      <c r="B17" s="132"/>
      <c r="C17" s="21" t="s">
        <v>34</v>
      </c>
      <c r="D17" s="22" t="s">
        <v>20</v>
      </c>
      <c r="E17" s="13">
        <v>12</v>
      </c>
      <c r="F17" s="133">
        <v>0</v>
      </c>
      <c r="G17" s="17"/>
      <c r="H17" s="134"/>
      <c r="I17" s="24">
        <f t="shared" si="1"/>
        <v>12</v>
      </c>
      <c r="J17" s="134"/>
      <c r="K17" s="24"/>
      <c r="L17" s="135"/>
      <c r="M17" s="17">
        <v>3</v>
      </c>
      <c r="N17" s="136"/>
      <c r="O17" s="17">
        <v>6</v>
      </c>
      <c r="P17" s="136"/>
      <c r="Q17" s="17">
        <v>9</v>
      </c>
      <c r="R17" s="136"/>
      <c r="S17" s="17">
        <v>12</v>
      </c>
      <c r="T17" s="137"/>
      <c r="U17" s="17"/>
      <c r="V17" s="136"/>
      <c r="W17" s="17">
        <f t="shared" si="0"/>
        <v>12</v>
      </c>
      <c r="X17" s="136">
        <f t="shared" si="0"/>
        <v>0</v>
      </c>
      <c r="Y17" s="17"/>
      <c r="Z17" s="141"/>
    </row>
    <row r="18" spans="2:26" s="25" customFormat="1" ht="18" x14ac:dyDescent="0.25">
      <c r="B18" s="132"/>
      <c r="C18" s="21" t="s">
        <v>35</v>
      </c>
      <c r="D18" s="22" t="s">
        <v>20</v>
      </c>
      <c r="E18" s="13">
        <v>3</v>
      </c>
      <c r="F18" s="133">
        <v>0</v>
      </c>
      <c r="G18" s="17"/>
      <c r="H18" s="134"/>
      <c r="I18" s="24">
        <f t="shared" si="1"/>
        <v>3</v>
      </c>
      <c r="J18" s="134"/>
      <c r="K18" s="24"/>
      <c r="L18" s="135"/>
      <c r="M18" s="17">
        <v>3</v>
      </c>
      <c r="N18" s="136"/>
      <c r="O18" s="17">
        <v>6</v>
      </c>
      <c r="P18" s="136"/>
      <c r="Q18" s="17">
        <v>9</v>
      </c>
      <c r="R18" s="136"/>
      <c r="S18" s="17">
        <v>12</v>
      </c>
      <c r="T18" s="137"/>
      <c r="U18" s="17"/>
      <c r="V18" s="136"/>
      <c r="W18" s="17">
        <f t="shared" si="0"/>
        <v>12</v>
      </c>
      <c r="X18" s="136">
        <f t="shared" si="0"/>
        <v>0</v>
      </c>
      <c r="Y18" s="17"/>
      <c r="Z18" s="141"/>
    </row>
    <row r="19" spans="2:26" s="25" customFormat="1" ht="18" x14ac:dyDescent="0.25">
      <c r="B19" s="43" t="s">
        <v>36</v>
      </c>
      <c r="C19" s="44"/>
      <c r="D19" s="22" t="s">
        <v>20</v>
      </c>
      <c r="E19" s="13">
        <v>12</v>
      </c>
      <c r="F19" s="14">
        <v>1063402999.9999999</v>
      </c>
      <c r="G19" s="17"/>
      <c r="H19" s="22"/>
      <c r="I19" s="24">
        <f t="shared" si="1"/>
        <v>12</v>
      </c>
      <c r="J19" s="22">
        <f>F19</f>
        <v>1063402999.9999999</v>
      </c>
      <c r="K19" s="24"/>
      <c r="L19" s="28"/>
      <c r="M19" s="17">
        <v>3</v>
      </c>
      <c r="N19" s="18">
        <v>257053347.53506851</v>
      </c>
      <c r="O19" s="17">
        <v>6</v>
      </c>
      <c r="P19" s="18">
        <v>557230447.62608218</v>
      </c>
      <c r="Q19" s="17">
        <v>9</v>
      </c>
      <c r="R19" s="18">
        <v>815398336.66538346</v>
      </c>
      <c r="S19" s="17">
        <v>12</v>
      </c>
      <c r="T19" s="19">
        <v>1116573000</v>
      </c>
      <c r="U19" s="17"/>
      <c r="V19" s="29"/>
      <c r="W19" s="17">
        <f t="shared" si="0"/>
        <v>12</v>
      </c>
      <c r="X19" s="29">
        <f t="shared" si="0"/>
        <v>1116573000</v>
      </c>
      <c r="Y19" s="17"/>
      <c r="Z19" s="29"/>
    </row>
    <row r="20" spans="2:26" s="25" customFormat="1" ht="18" customHeight="1" x14ac:dyDescent="0.25">
      <c r="B20" s="132" t="s">
        <v>37</v>
      </c>
      <c r="C20" s="21" t="s">
        <v>38</v>
      </c>
      <c r="D20" s="22" t="s">
        <v>20</v>
      </c>
      <c r="E20" s="13">
        <v>12</v>
      </c>
      <c r="F20" s="133">
        <v>7500000</v>
      </c>
      <c r="G20" s="17"/>
      <c r="H20" s="134"/>
      <c r="I20" s="24">
        <f t="shared" si="1"/>
        <v>12</v>
      </c>
      <c r="J20" s="134">
        <f>F20</f>
        <v>7500000</v>
      </c>
      <c r="K20" s="24"/>
      <c r="L20" s="137"/>
      <c r="M20" s="17">
        <v>3</v>
      </c>
      <c r="N20" s="136">
        <v>1550000</v>
      </c>
      <c r="O20" s="17">
        <v>6</v>
      </c>
      <c r="P20" s="136">
        <v>3200000</v>
      </c>
      <c r="Q20" s="17">
        <v>9</v>
      </c>
      <c r="R20" s="18">
        <v>5000000</v>
      </c>
      <c r="S20" s="17">
        <v>12</v>
      </c>
      <c r="T20" s="137">
        <v>6500000</v>
      </c>
      <c r="U20" s="17"/>
      <c r="V20" s="136"/>
      <c r="W20" s="17">
        <f t="shared" si="0"/>
        <v>12</v>
      </c>
      <c r="X20" s="136">
        <f>T20</f>
        <v>6500000</v>
      </c>
      <c r="Y20" s="17"/>
      <c r="Z20" s="136"/>
    </row>
    <row r="21" spans="2:26" s="25" customFormat="1" ht="18" x14ac:dyDescent="0.25">
      <c r="B21" s="132"/>
      <c r="C21" s="21" t="s">
        <v>39</v>
      </c>
      <c r="D21" s="22" t="s">
        <v>25</v>
      </c>
      <c r="E21" s="13">
        <v>150</v>
      </c>
      <c r="F21" s="133">
        <v>0</v>
      </c>
      <c r="G21" s="17"/>
      <c r="H21" s="134"/>
      <c r="I21" s="24">
        <f t="shared" si="1"/>
        <v>150</v>
      </c>
      <c r="J21" s="134"/>
      <c r="K21" s="24"/>
      <c r="L21" s="137"/>
      <c r="M21" s="17">
        <v>31</v>
      </c>
      <c r="N21" s="136"/>
      <c r="O21" s="17">
        <v>64</v>
      </c>
      <c r="P21" s="136"/>
      <c r="Q21" s="17">
        <v>100</v>
      </c>
      <c r="R21" s="18">
        <v>0</v>
      </c>
      <c r="S21" s="17">
        <v>130</v>
      </c>
      <c r="T21" s="137"/>
      <c r="U21" s="17"/>
      <c r="V21" s="136"/>
      <c r="W21" s="17">
        <f>S21</f>
        <v>130</v>
      </c>
      <c r="X21" s="136">
        <f t="shared" si="0"/>
        <v>0</v>
      </c>
      <c r="Y21" s="17"/>
      <c r="Z21" s="136"/>
    </row>
    <row r="22" spans="2:26" s="25" customFormat="1" ht="18" x14ac:dyDescent="0.25">
      <c r="B22" s="21" t="s">
        <v>40</v>
      </c>
      <c r="C22" s="21"/>
      <c r="D22" s="22" t="s">
        <v>41</v>
      </c>
      <c r="E22" s="13">
        <v>46</v>
      </c>
      <c r="F22" s="14">
        <v>3999999.9999999995</v>
      </c>
      <c r="G22" s="17"/>
      <c r="H22" s="24"/>
      <c r="I22" s="24">
        <f t="shared" si="1"/>
        <v>46</v>
      </c>
      <c r="J22" s="24">
        <f>F22</f>
        <v>3999999.9999999995</v>
      </c>
      <c r="K22" s="24"/>
      <c r="L22" s="19"/>
      <c r="M22" s="17">
        <v>9</v>
      </c>
      <c r="N22" s="18">
        <v>750000</v>
      </c>
      <c r="O22" s="17">
        <v>18</v>
      </c>
      <c r="P22" s="18">
        <v>1500000</v>
      </c>
      <c r="Q22" s="17">
        <v>27</v>
      </c>
      <c r="R22" s="18">
        <v>2250000</v>
      </c>
      <c r="S22" s="17">
        <v>36</v>
      </c>
      <c r="T22" s="19">
        <v>2999999.99</v>
      </c>
      <c r="U22" s="17"/>
      <c r="V22" s="18"/>
      <c r="W22" s="17">
        <f t="shared" si="0"/>
        <v>36</v>
      </c>
      <c r="X22" s="18">
        <f>T22</f>
        <v>2999999.99</v>
      </c>
      <c r="Y22" s="17"/>
      <c r="Z22" s="18"/>
    </row>
    <row r="23" spans="2:26" s="25" customFormat="1" ht="19.5" customHeight="1" x14ac:dyDescent="0.25">
      <c r="B23" s="43" t="s">
        <v>42</v>
      </c>
      <c r="C23" s="21" t="s">
        <v>43</v>
      </c>
      <c r="D23" s="22"/>
      <c r="E23" s="13">
        <v>0</v>
      </c>
      <c r="F23" s="14">
        <v>0</v>
      </c>
      <c r="G23" s="17"/>
      <c r="H23" s="24"/>
      <c r="I23" s="24"/>
      <c r="J23" s="24"/>
      <c r="K23" s="24">
        <f>E23</f>
        <v>0</v>
      </c>
      <c r="L23" s="19">
        <f>F23</f>
        <v>0</v>
      </c>
      <c r="M23" s="17">
        <v>0</v>
      </c>
      <c r="N23" s="18">
        <v>353200.4</v>
      </c>
      <c r="O23" s="17">
        <v>0</v>
      </c>
      <c r="P23" s="18">
        <v>753250.4</v>
      </c>
      <c r="Q23" s="17">
        <v>0</v>
      </c>
      <c r="R23" s="18">
        <v>1153300.3999999999</v>
      </c>
      <c r="S23" s="17">
        <v>0</v>
      </c>
      <c r="T23" s="19">
        <v>1500000.4</v>
      </c>
      <c r="U23" s="17"/>
      <c r="V23" s="18"/>
      <c r="W23" s="17"/>
      <c r="X23" s="18"/>
      <c r="Y23" s="17">
        <f>S23</f>
        <v>0</v>
      </c>
      <c r="Z23" s="18">
        <f>T23</f>
        <v>1500000.4</v>
      </c>
    </row>
    <row r="24" spans="2:26" s="25" customFormat="1" ht="18" x14ac:dyDescent="0.25">
      <c r="B24" s="132" t="s">
        <v>44</v>
      </c>
      <c r="C24" s="21" t="s">
        <v>45</v>
      </c>
      <c r="D24" s="22" t="s">
        <v>25</v>
      </c>
      <c r="E24" s="13">
        <v>30112</v>
      </c>
      <c r="F24" s="133">
        <v>85290186.000000015</v>
      </c>
      <c r="G24" s="17"/>
      <c r="H24" s="139"/>
      <c r="I24" s="24"/>
      <c r="J24" s="139"/>
      <c r="K24" s="24">
        <f t="shared" ref="K24:L34" si="2">E24</f>
        <v>30112</v>
      </c>
      <c r="L24" s="140">
        <f>F24</f>
        <v>85290186.000000015</v>
      </c>
      <c r="M24" s="17">
        <v>7320</v>
      </c>
      <c r="N24" s="136">
        <v>21465240</v>
      </c>
      <c r="O24" s="17">
        <v>14640</v>
      </c>
      <c r="P24" s="136">
        <v>42930480</v>
      </c>
      <c r="Q24" s="17">
        <v>21960</v>
      </c>
      <c r="R24" s="136">
        <v>64395720</v>
      </c>
      <c r="S24" s="17">
        <v>29264</v>
      </c>
      <c r="T24" s="137">
        <v>85838860</v>
      </c>
      <c r="U24" s="17"/>
      <c r="V24" s="131"/>
      <c r="W24" s="17"/>
      <c r="X24" s="131"/>
      <c r="Y24" s="17">
        <f>S24</f>
        <v>29264</v>
      </c>
      <c r="Z24" s="131">
        <f>T24</f>
        <v>85838860</v>
      </c>
    </row>
    <row r="25" spans="2:26" s="25" customFormat="1" ht="36" x14ac:dyDescent="0.25">
      <c r="B25" s="132"/>
      <c r="C25" s="21" t="s">
        <v>46</v>
      </c>
      <c r="D25" s="22" t="s">
        <v>25</v>
      </c>
      <c r="E25" s="13">
        <v>149</v>
      </c>
      <c r="F25" s="133">
        <v>0</v>
      </c>
      <c r="G25" s="17"/>
      <c r="H25" s="139"/>
      <c r="I25" s="24"/>
      <c r="J25" s="139"/>
      <c r="K25" s="24">
        <f t="shared" si="2"/>
        <v>149</v>
      </c>
      <c r="L25" s="140"/>
      <c r="M25" s="17">
        <v>36</v>
      </c>
      <c r="N25" s="136"/>
      <c r="O25" s="17">
        <v>72</v>
      </c>
      <c r="P25" s="136"/>
      <c r="Q25" s="17">
        <v>108</v>
      </c>
      <c r="R25" s="136"/>
      <c r="S25" s="17">
        <v>144</v>
      </c>
      <c r="T25" s="137"/>
      <c r="U25" s="17"/>
      <c r="V25" s="131"/>
      <c r="W25" s="17"/>
      <c r="X25" s="131"/>
      <c r="Y25" s="17">
        <f t="shared" ref="Y25:Z34" si="3">S25</f>
        <v>144</v>
      </c>
      <c r="Z25" s="131">
        <f t="shared" si="3"/>
        <v>0</v>
      </c>
    </row>
    <row r="26" spans="2:26" s="25" customFormat="1" ht="18" customHeight="1" x14ac:dyDescent="0.25">
      <c r="B26" s="132"/>
      <c r="C26" s="21" t="s">
        <v>47</v>
      </c>
      <c r="D26" s="22" t="s">
        <v>20</v>
      </c>
      <c r="E26" s="13">
        <v>11</v>
      </c>
      <c r="F26" s="133">
        <v>0</v>
      </c>
      <c r="G26" s="17"/>
      <c r="H26" s="139"/>
      <c r="I26" s="24"/>
      <c r="J26" s="139"/>
      <c r="K26" s="24">
        <f t="shared" si="2"/>
        <v>11</v>
      </c>
      <c r="L26" s="140"/>
      <c r="M26" s="17">
        <v>3</v>
      </c>
      <c r="N26" s="136"/>
      <c r="O26" s="17">
        <v>6</v>
      </c>
      <c r="P26" s="136"/>
      <c r="Q26" s="17">
        <v>9</v>
      </c>
      <c r="R26" s="136"/>
      <c r="S26" s="17">
        <v>12</v>
      </c>
      <c r="T26" s="137"/>
      <c r="U26" s="17"/>
      <c r="V26" s="131"/>
      <c r="W26" s="17"/>
      <c r="X26" s="131"/>
      <c r="Y26" s="17">
        <f t="shared" si="3"/>
        <v>12</v>
      </c>
      <c r="Z26" s="131">
        <f t="shared" si="3"/>
        <v>0</v>
      </c>
    </row>
    <row r="27" spans="2:26" s="25" customFormat="1" ht="36.950000000000003" customHeight="1" x14ac:dyDescent="0.25">
      <c r="B27" s="21" t="s">
        <v>48</v>
      </c>
      <c r="C27" s="21" t="s">
        <v>49</v>
      </c>
      <c r="D27" s="22" t="s">
        <v>41</v>
      </c>
      <c r="E27" s="13">
        <v>46499.999999999993</v>
      </c>
      <c r="F27" s="14">
        <v>68680816.579999998</v>
      </c>
      <c r="G27" s="17"/>
      <c r="H27" s="24"/>
      <c r="I27" s="24"/>
      <c r="J27" s="24"/>
      <c r="K27" s="24">
        <f t="shared" si="2"/>
        <v>46499.999999999993</v>
      </c>
      <c r="L27" s="19">
        <f>F27</f>
        <v>68680816.579999998</v>
      </c>
      <c r="M27" s="17">
        <v>4700</v>
      </c>
      <c r="N27" s="18">
        <v>7120500</v>
      </c>
      <c r="O27" s="17">
        <v>19480</v>
      </c>
      <c r="P27" s="18">
        <v>29512200</v>
      </c>
      <c r="Q27" s="17">
        <v>50780</v>
      </c>
      <c r="R27" s="18">
        <v>76931700</v>
      </c>
      <c r="S27" s="17">
        <v>57892.409</v>
      </c>
      <c r="T27" s="19">
        <v>87706999.635000005</v>
      </c>
      <c r="U27" s="17"/>
      <c r="V27" s="18"/>
      <c r="W27" s="17"/>
      <c r="X27" s="18"/>
      <c r="Y27" s="17">
        <f t="shared" si="3"/>
        <v>57892.409</v>
      </c>
      <c r="Z27" s="18">
        <f t="shared" si="3"/>
        <v>87706999.635000005</v>
      </c>
    </row>
    <row r="28" spans="2:26" s="25" customFormat="1" ht="36" x14ac:dyDescent="0.25">
      <c r="B28" s="21" t="s">
        <v>50</v>
      </c>
      <c r="C28" s="21"/>
      <c r="D28" s="24" t="s">
        <v>20</v>
      </c>
      <c r="E28" s="13">
        <v>0</v>
      </c>
      <c r="F28" s="14">
        <v>0</v>
      </c>
      <c r="G28" s="17"/>
      <c r="H28" s="24"/>
      <c r="I28" s="24"/>
      <c r="J28" s="24"/>
      <c r="K28" s="24">
        <f t="shared" si="2"/>
        <v>0</v>
      </c>
      <c r="L28" s="19">
        <f t="shared" si="2"/>
        <v>0</v>
      </c>
      <c r="M28" s="17">
        <v>0</v>
      </c>
      <c r="N28" s="18">
        <v>0</v>
      </c>
      <c r="O28" s="17">
        <v>0</v>
      </c>
      <c r="P28" s="18">
        <v>0</v>
      </c>
      <c r="Q28" s="17">
        <v>0</v>
      </c>
      <c r="R28" s="18">
        <v>0</v>
      </c>
      <c r="S28" s="17">
        <v>0</v>
      </c>
      <c r="T28" s="19">
        <v>0</v>
      </c>
      <c r="U28" s="17"/>
      <c r="V28" s="18"/>
      <c r="W28" s="17"/>
      <c r="X28" s="18"/>
      <c r="Y28" s="17">
        <f>S28</f>
        <v>0</v>
      </c>
      <c r="Z28" s="18">
        <f t="shared" si="3"/>
        <v>0</v>
      </c>
    </row>
    <row r="29" spans="2:26" s="25" customFormat="1" ht="36" x14ac:dyDescent="0.25">
      <c r="B29" s="21" t="s">
        <v>51</v>
      </c>
      <c r="C29" s="21"/>
      <c r="D29" s="24" t="s">
        <v>25</v>
      </c>
      <c r="E29" s="13">
        <v>300</v>
      </c>
      <c r="F29" s="14">
        <v>13000000.000000002</v>
      </c>
      <c r="G29" s="17"/>
      <c r="H29" s="24"/>
      <c r="I29" s="24"/>
      <c r="J29" s="24"/>
      <c r="K29" s="24">
        <f t="shared" si="2"/>
        <v>300</v>
      </c>
      <c r="L29" s="19">
        <f t="shared" si="2"/>
        <v>13000000.000000002</v>
      </c>
      <c r="M29" s="17">
        <v>82</v>
      </c>
      <c r="N29" s="18">
        <v>3280000</v>
      </c>
      <c r="O29" s="17">
        <v>164</v>
      </c>
      <c r="P29" s="18">
        <v>6560000</v>
      </c>
      <c r="Q29" s="17">
        <v>246</v>
      </c>
      <c r="R29" s="18">
        <v>9840000</v>
      </c>
      <c r="S29" s="17">
        <v>325</v>
      </c>
      <c r="T29" s="19">
        <v>13000000</v>
      </c>
      <c r="U29" s="17"/>
      <c r="V29" s="18"/>
      <c r="W29" s="17"/>
      <c r="X29" s="18"/>
      <c r="Y29" s="17">
        <f t="shared" si="3"/>
        <v>325</v>
      </c>
      <c r="Z29" s="18">
        <f t="shared" si="3"/>
        <v>13000000</v>
      </c>
    </row>
    <row r="30" spans="2:26" s="25" customFormat="1" ht="36" x14ac:dyDescent="0.25">
      <c r="B30" s="21" t="s">
        <v>52</v>
      </c>
      <c r="C30" s="21"/>
      <c r="D30" s="22" t="s">
        <v>41</v>
      </c>
      <c r="E30" s="13">
        <v>200</v>
      </c>
      <c r="F30" s="14">
        <v>5000000</v>
      </c>
      <c r="G30" s="17"/>
      <c r="H30" s="24"/>
      <c r="I30" s="24"/>
      <c r="J30" s="24"/>
      <c r="K30" s="24">
        <f t="shared" si="2"/>
        <v>200</v>
      </c>
      <c r="L30" s="19">
        <f t="shared" si="2"/>
        <v>5000000</v>
      </c>
      <c r="M30" s="17">
        <v>10</v>
      </c>
      <c r="N30" s="18">
        <v>250000</v>
      </c>
      <c r="O30" s="17">
        <v>65</v>
      </c>
      <c r="P30" s="18">
        <v>1625000</v>
      </c>
      <c r="Q30" s="17">
        <v>115</v>
      </c>
      <c r="R30" s="18">
        <v>2875000</v>
      </c>
      <c r="S30" s="17">
        <v>120</v>
      </c>
      <c r="T30" s="19">
        <v>3000000</v>
      </c>
      <c r="U30" s="17"/>
      <c r="V30" s="18"/>
      <c r="W30" s="17"/>
      <c r="X30" s="18"/>
      <c r="Y30" s="17">
        <f t="shared" si="3"/>
        <v>120</v>
      </c>
      <c r="Z30" s="18">
        <f t="shared" si="3"/>
        <v>3000000</v>
      </c>
    </row>
    <row r="31" spans="2:26" s="25" customFormat="1" ht="35.25" customHeight="1" x14ac:dyDescent="0.25">
      <c r="B31" s="45" t="s">
        <v>53</v>
      </c>
      <c r="C31" s="46"/>
      <c r="D31" s="22" t="s">
        <v>18</v>
      </c>
      <c r="E31" s="13">
        <v>0</v>
      </c>
      <c r="F31" s="14">
        <v>0</v>
      </c>
      <c r="G31" s="17"/>
      <c r="H31" s="24"/>
      <c r="I31" s="24"/>
      <c r="J31" s="24"/>
      <c r="K31" s="24">
        <f t="shared" si="2"/>
        <v>0</v>
      </c>
      <c r="L31" s="19">
        <f t="shared" si="2"/>
        <v>0</v>
      </c>
      <c r="M31" s="17">
        <v>0</v>
      </c>
      <c r="N31" s="18">
        <v>0</v>
      </c>
      <c r="O31" s="17">
        <v>0</v>
      </c>
      <c r="P31" s="18">
        <v>0</v>
      </c>
      <c r="Q31" s="17">
        <v>0</v>
      </c>
      <c r="R31" s="18">
        <v>0</v>
      </c>
      <c r="S31" s="17">
        <v>0</v>
      </c>
      <c r="T31" s="19">
        <v>0</v>
      </c>
      <c r="U31" s="17"/>
      <c r="V31" s="18"/>
      <c r="W31" s="17"/>
      <c r="X31" s="18"/>
      <c r="Y31" s="17">
        <f t="shared" si="3"/>
        <v>0</v>
      </c>
      <c r="Z31" s="18">
        <f t="shared" si="3"/>
        <v>0</v>
      </c>
    </row>
    <row r="32" spans="2:26" s="25" customFormat="1" ht="36.950000000000003" customHeight="1" x14ac:dyDescent="0.25">
      <c r="B32" s="21" t="s">
        <v>54</v>
      </c>
      <c r="C32" s="46"/>
      <c r="D32" s="22" t="s">
        <v>20</v>
      </c>
      <c r="E32" s="13">
        <v>12</v>
      </c>
      <c r="F32" s="14">
        <v>80000000</v>
      </c>
      <c r="G32" s="17"/>
      <c r="H32" s="24"/>
      <c r="I32" s="24"/>
      <c r="J32" s="24"/>
      <c r="K32" s="24">
        <f t="shared" si="2"/>
        <v>12</v>
      </c>
      <c r="L32" s="19">
        <f t="shared" si="2"/>
        <v>80000000</v>
      </c>
      <c r="M32" s="17">
        <v>3</v>
      </c>
      <c r="N32" s="18">
        <v>21000000</v>
      </c>
      <c r="O32" s="17">
        <v>6</v>
      </c>
      <c r="P32" s="18">
        <v>42000000</v>
      </c>
      <c r="Q32" s="17">
        <v>9</v>
      </c>
      <c r="R32" s="18">
        <v>63000000</v>
      </c>
      <c r="S32" s="17">
        <v>12</v>
      </c>
      <c r="T32" s="19">
        <v>84000000</v>
      </c>
      <c r="U32" s="17"/>
      <c r="V32" s="18"/>
      <c r="W32" s="17"/>
      <c r="X32" s="18"/>
      <c r="Y32" s="17">
        <f t="shared" si="3"/>
        <v>12</v>
      </c>
      <c r="Z32" s="18">
        <f t="shared" si="3"/>
        <v>84000000</v>
      </c>
    </row>
    <row r="33" spans="2:26" s="25" customFormat="1" ht="18" x14ac:dyDescent="0.25">
      <c r="B33" s="21" t="s">
        <v>55</v>
      </c>
      <c r="C33" s="46"/>
      <c r="D33" s="24" t="s">
        <v>18</v>
      </c>
      <c r="E33" s="13">
        <v>0</v>
      </c>
      <c r="F33" s="14">
        <v>1999999.9999999998</v>
      </c>
      <c r="G33" s="17"/>
      <c r="H33" s="24"/>
      <c r="I33" s="24"/>
      <c r="J33" s="24"/>
      <c r="K33" s="24">
        <f t="shared" si="2"/>
        <v>0</v>
      </c>
      <c r="L33" s="19">
        <f t="shared" si="2"/>
        <v>1999999.9999999998</v>
      </c>
      <c r="M33" s="17">
        <v>3</v>
      </c>
      <c r="N33" s="18">
        <v>500001</v>
      </c>
      <c r="O33" s="17">
        <v>6</v>
      </c>
      <c r="P33" s="18">
        <v>1000002</v>
      </c>
      <c r="Q33" s="17">
        <v>9</v>
      </c>
      <c r="R33" s="18">
        <v>1500002</v>
      </c>
      <c r="S33" s="17">
        <v>12</v>
      </c>
      <c r="T33" s="19">
        <v>2000000</v>
      </c>
      <c r="U33" s="17"/>
      <c r="V33" s="18"/>
      <c r="W33" s="17"/>
      <c r="X33" s="18"/>
      <c r="Y33" s="17">
        <f t="shared" si="3"/>
        <v>12</v>
      </c>
      <c r="Z33" s="18">
        <f t="shared" si="3"/>
        <v>2000000</v>
      </c>
    </row>
    <row r="34" spans="2:26" s="25" customFormat="1" ht="36" x14ac:dyDescent="0.25">
      <c r="B34" s="21" t="s">
        <v>56</v>
      </c>
      <c r="C34" s="46"/>
      <c r="D34" s="24" t="s">
        <v>18</v>
      </c>
      <c r="E34" s="13">
        <v>0</v>
      </c>
      <c r="F34" s="14">
        <v>0</v>
      </c>
      <c r="G34" s="17"/>
      <c r="H34" s="24"/>
      <c r="I34" s="24"/>
      <c r="J34" s="24"/>
      <c r="K34" s="24">
        <f t="shared" si="2"/>
        <v>0</v>
      </c>
      <c r="L34" s="19">
        <f t="shared" si="2"/>
        <v>0</v>
      </c>
      <c r="M34" s="17">
        <v>0</v>
      </c>
      <c r="N34" s="18">
        <v>0</v>
      </c>
      <c r="O34" s="17">
        <v>0</v>
      </c>
      <c r="P34" s="18">
        <v>0</v>
      </c>
      <c r="Q34" s="17">
        <v>0</v>
      </c>
      <c r="R34" s="18">
        <v>0</v>
      </c>
      <c r="S34" s="17">
        <v>0</v>
      </c>
      <c r="T34" s="19">
        <v>0</v>
      </c>
      <c r="U34" s="17"/>
      <c r="V34" s="18"/>
      <c r="W34" s="17"/>
      <c r="X34" s="18"/>
      <c r="Y34" s="17">
        <f t="shared" si="3"/>
        <v>0</v>
      </c>
      <c r="Z34" s="18">
        <f t="shared" si="3"/>
        <v>0</v>
      </c>
    </row>
    <row r="35" spans="2:26" s="36" customFormat="1" ht="36" x14ac:dyDescent="0.25">
      <c r="B35" s="47" t="s">
        <v>57</v>
      </c>
      <c r="C35" s="47"/>
      <c r="D35" s="48"/>
      <c r="E35" s="31"/>
      <c r="F35" s="32">
        <f>SUM(F13:F34)</f>
        <v>1607280382.5815997</v>
      </c>
      <c r="G35" s="49"/>
      <c r="H35" s="31">
        <f>SUM(H23:H34)</f>
        <v>0</v>
      </c>
      <c r="I35" s="48"/>
      <c r="J35" s="31">
        <f>SUM(J13:J34)</f>
        <v>1353309380.0015998</v>
      </c>
      <c r="K35" s="31"/>
      <c r="L35" s="34">
        <f>SUM(L23:L34)</f>
        <v>253971002.58000001</v>
      </c>
      <c r="M35" s="35"/>
      <c r="N35" s="32">
        <f>SUM(N13:N34)</f>
        <v>366571479.93506849</v>
      </c>
      <c r="O35" s="35"/>
      <c r="P35" s="32">
        <f>SUM(P13:P34)</f>
        <v>802577134.02608216</v>
      </c>
      <c r="Q35" s="35">
        <v>0</v>
      </c>
      <c r="R35" s="32">
        <f>SUM(R13:R34)</f>
        <v>1234466067.0653834</v>
      </c>
      <c r="S35" s="35"/>
      <c r="T35" s="34">
        <f>SUM(T13:T34)</f>
        <v>1665525260.0478001</v>
      </c>
      <c r="U35" s="35"/>
      <c r="V35" s="32">
        <f>SUM(V14:V34)</f>
        <v>0</v>
      </c>
      <c r="W35" s="35"/>
      <c r="X35" s="32">
        <f>SUM(X13:X34)</f>
        <v>1388479400.0128</v>
      </c>
      <c r="Y35" s="35"/>
      <c r="Z35" s="32">
        <f>SUM(Z23:Z34)</f>
        <v>277045860.03500003</v>
      </c>
    </row>
    <row r="36" spans="2:26" s="25" customFormat="1" ht="18" x14ac:dyDescent="0.25">
      <c r="B36" s="26"/>
      <c r="C36" s="21"/>
      <c r="D36" s="22"/>
      <c r="E36" s="13"/>
      <c r="F36" s="14"/>
      <c r="G36" s="23"/>
      <c r="H36" s="13"/>
      <c r="I36" s="22"/>
      <c r="J36" s="13"/>
      <c r="K36" s="22"/>
      <c r="L36" s="16"/>
      <c r="M36" s="17"/>
      <c r="N36" s="18"/>
      <c r="O36" s="17"/>
      <c r="P36" s="18"/>
      <c r="Q36" s="17">
        <v>0</v>
      </c>
      <c r="R36" s="18">
        <v>0</v>
      </c>
      <c r="S36" s="17"/>
      <c r="T36" s="19"/>
      <c r="U36" s="23"/>
      <c r="V36" s="14"/>
      <c r="W36" s="23"/>
      <c r="X36" s="14"/>
      <c r="Y36" s="23"/>
      <c r="Z36" s="14"/>
    </row>
    <row r="37" spans="2:26" s="25" customFormat="1" ht="18" x14ac:dyDescent="0.25">
      <c r="B37" s="38" t="s">
        <v>58</v>
      </c>
      <c r="C37" s="38"/>
      <c r="D37" s="39"/>
      <c r="E37" s="13"/>
      <c r="F37" s="14"/>
      <c r="G37" s="40"/>
      <c r="H37" s="39"/>
      <c r="I37" s="39"/>
      <c r="J37" s="39"/>
      <c r="K37" s="39"/>
      <c r="L37" s="41"/>
      <c r="M37" s="17"/>
      <c r="N37" s="18"/>
      <c r="O37" s="17"/>
      <c r="P37" s="18"/>
      <c r="Q37" s="17">
        <v>0</v>
      </c>
      <c r="R37" s="18">
        <v>0</v>
      </c>
      <c r="S37" s="17"/>
      <c r="T37" s="19"/>
      <c r="U37" s="40"/>
      <c r="V37" s="42"/>
      <c r="W37" s="40"/>
      <c r="X37" s="42"/>
      <c r="Y37" s="40"/>
      <c r="Z37" s="42"/>
    </row>
    <row r="38" spans="2:26" s="25" customFormat="1" ht="36" x14ac:dyDescent="0.25">
      <c r="B38" s="21" t="s">
        <v>59</v>
      </c>
      <c r="C38" s="21" t="s">
        <v>60</v>
      </c>
      <c r="D38" s="22" t="s">
        <v>25</v>
      </c>
      <c r="E38" s="13">
        <v>0</v>
      </c>
      <c r="F38" s="14">
        <v>0</v>
      </c>
      <c r="G38" s="17">
        <v>0</v>
      </c>
      <c r="H38" s="24">
        <v>0</v>
      </c>
      <c r="I38" s="24"/>
      <c r="J38" s="24">
        <v>0</v>
      </c>
      <c r="K38" s="24">
        <f>E38</f>
        <v>0</v>
      </c>
      <c r="L38" s="19">
        <f>F38</f>
        <v>0</v>
      </c>
      <c r="M38" s="17">
        <v>0</v>
      </c>
      <c r="N38" s="18">
        <v>0</v>
      </c>
      <c r="O38" s="17">
        <v>0</v>
      </c>
      <c r="P38" s="18">
        <v>0</v>
      </c>
      <c r="Q38" s="17">
        <v>0</v>
      </c>
      <c r="R38" s="18">
        <v>0</v>
      </c>
      <c r="S38" s="17">
        <v>0</v>
      </c>
      <c r="T38" s="19">
        <v>0</v>
      </c>
      <c r="U38" s="17">
        <v>0</v>
      </c>
      <c r="V38" s="18">
        <v>0</v>
      </c>
      <c r="W38" s="17"/>
      <c r="X38" s="18"/>
      <c r="Y38" s="17"/>
      <c r="Z38" s="18"/>
    </row>
    <row r="39" spans="2:26" s="36" customFormat="1" ht="36" x14ac:dyDescent="0.25">
      <c r="B39" s="47" t="s">
        <v>61</v>
      </c>
      <c r="C39" s="47"/>
      <c r="D39" s="48"/>
      <c r="E39" s="31"/>
      <c r="F39" s="32">
        <f>SUM(F38:F38)</f>
        <v>0</v>
      </c>
      <c r="G39" s="35">
        <f>SUM(G38:G38)</f>
        <v>0</v>
      </c>
      <c r="H39" s="31">
        <f>SUM(H38:H38)</f>
        <v>0</v>
      </c>
      <c r="I39" s="48"/>
      <c r="J39" s="31">
        <f>SUM(J38:J38)</f>
        <v>0</v>
      </c>
      <c r="K39" s="48"/>
      <c r="L39" s="34">
        <f>SUM(L38:L38)</f>
        <v>0</v>
      </c>
      <c r="M39" s="35"/>
      <c r="N39" s="32">
        <v>0</v>
      </c>
      <c r="O39" s="35"/>
      <c r="P39" s="32">
        <f>SUM(P38:P38)</f>
        <v>0</v>
      </c>
      <c r="Q39" s="35">
        <v>0</v>
      </c>
      <c r="R39" s="32">
        <v>0</v>
      </c>
      <c r="S39" s="35">
        <v>0</v>
      </c>
      <c r="T39" s="34">
        <v>0</v>
      </c>
      <c r="U39" s="35">
        <v>0</v>
      </c>
      <c r="V39" s="32">
        <v>0</v>
      </c>
      <c r="W39" s="49"/>
      <c r="X39" s="32"/>
      <c r="Y39" s="49"/>
      <c r="Z39" s="32"/>
    </row>
    <row r="40" spans="2:26" s="36" customFormat="1" ht="36" x14ac:dyDescent="0.25">
      <c r="B40" s="47" t="s">
        <v>62</v>
      </c>
      <c r="C40" s="47"/>
      <c r="D40" s="48"/>
      <c r="E40" s="31"/>
      <c r="F40" s="32">
        <f>+F39+F35+F10</f>
        <v>2380458346.13269</v>
      </c>
      <c r="G40" s="35">
        <f>+G39+G35+G10</f>
        <v>0</v>
      </c>
      <c r="H40" s="31">
        <f>+H39+H35+H10</f>
        <v>773177963.55109036</v>
      </c>
      <c r="I40" s="48"/>
      <c r="J40" s="31">
        <f>+J39+J35+J10</f>
        <v>1353309380.0015998</v>
      </c>
      <c r="K40" s="48"/>
      <c r="L40" s="34">
        <f>+L39+L35+L10</f>
        <v>253971002.58000001</v>
      </c>
      <c r="M40" s="35"/>
      <c r="N40" s="32">
        <f>+N39+N35+N10</f>
        <v>573784428.07616878</v>
      </c>
      <c r="O40" s="35"/>
      <c r="P40" s="32">
        <f>+P39+P35+P10</f>
        <v>1217197513.0454824</v>
      </c>
      <c r="Q40" s="35">
        <v>0</v>
      </c>
      <c r="R40" s="32">
        <f>+R39+R35+R10</f>
        <v>1859928812.5520155</v>
      </c>
      <c r="S40" s="35">
        <v>0</v>
      </c>
      <c r="T40" s="34">
        <f>+T39+T35+T10</f>
        <v>2528187554.537118</v>
      </c>
      <c r="U40" s="35">
        <v>0</v>
      </c>
      <c r="V40" s="32">
        <f>SUM(V39,V35,V10)</f>
        <v>862662294.48931766</v>
      </c>
      <c r="W40" s="35"/>
      <c r="X40" s="32">
        <f>SUM(X39,X35,X10)</f>
        <v>1388479400.0128</v>
      </c>
      <c r="Y40" s="35"/>
      <c r="Z40" s="32">
        <f>SUM(Z39,Z35,Z10)</f>
        <v>277045860.03500003</v>
      </c>
    </row>
    <row r="41" spans="2:26" s="25" customFormat="1" ht="18" x14ac:dyDescent="0.25">
      <c r="B41" s="27"/>
      <c r="C41" s="27"/>
      <c r="D41" s="50"/>
      <c r="E41" s="13"/>
      <c r="F41" s="14"/>
      <c r="G41" s="51"/>
      <c r="H41" s="13"/>
      <c r="I41" s="50"/>
      <c r="J41" s="13"/>
      <c r="K41" s="50"/>
      <c r="L41" s="16"/>
      <c r="M41" s="17"/>
      <c r="N41" s="18"/>
      <c r="O41" s="17"/>
      <c r="P41" s="18"/>
      <c r="Q41" s="17">
        <v>0</v>
      </c>
      <c r="R41" s="18">
        <v>0</v>
      </c>
      <c r="S41" s="17">
        <v>0</v>
      </c>
      <c r="T41" s="19"/>
      <c r="U41" s="51"/>
      <c r="V41" s="14"/>
      <c r="W41" s="51"/>
      <c r="X41" s="14"/>
      <c r="Y41" s="51"/>
      <c r="Z41" s="14"/>
    </row>
    <row r="42" spans="2:26" s="25" customFormat="1" ht="18" x14ac:dyDescent="0.25">
      <c r="B42" s="12" t="s">
        <v>63</v>
      </c>
      <c r="C42" s="27"/>
      <c r="D42" s="13"/>
      <c r="E42" s="13"/>
      <c r="F42" s="14"/>
      <c r="G42" s="15"/>
      <c r="H42" s="50"/>
      <c r="I42" s="13"/>
      <c r="J42" s="50"/>
      <c r="K42" s="13"/>
      <c r="L42" s="52"/>
      <c r="M42" s="17"/>
      <c r="N42" s="18"/>
      <c r="O42" s="17"/>
      <c r="P42" s="18"/>
      <c r="Q42" s="17">
        <v>0</v>
      </c>
      <c r="R42" s="18">
        <v>0</v>
      </c>
      <c r="S42" s="17">
        <v>0</v>
      </c>
      <c r="T42" s="19"/>
      <c r="U42" s="15"/>
      <c r="V42" s="53"/>
      <c r="W42" s="15"/>
      <c r="X42" s="53"/>
      <c r="Y42" s="15"/>
      <c r="Z42" s="53"/>
    </row>
    <row r="43" spans="2:26" s="25" customFormat="1" ht="90" x14ac:dyDescent="0.25">
      <c r="B43" s="21" t="s">
        <v>64</v>
      </c>
      <c r="C43" s="54" t="s">
        <v>65</v>
      </c>
      <c r="D43" s="24" t="s">
        <v>18</v>
      </c>
      <c r="E43" s="13">
        <v>0</v>
      </c>
      <c r="F43" s="14">
        <v>730123090.60529578</v>
      </c>
      <c r="G43" s="23">
        <f t="shared" ref="G43:H45" si="4">E43</f>
        <v>0</v>
      </c>
      <c r="H43" s="22">
        <f t="shared" si="4"/>
        <v>730123090.60529578</v>
      </c>
      <c r="I43" s="24"/>
      <c r="J43" s="22"/>
      <c r="K43" s="24"/>
      <c r="L43" s="28"/>
      <c r="M43" s="17">
        <v>0</v>
      </c>
      <c r="N43" s="18">
        <v>205088514.18816718</v>
      </c>
      <c r="O43" s="17">
        <v>0</v>
      </c>
      <c r="P43" s="18">
        <v>394003124.05917215</v>
      </c>
      <c r="Q43" s="17">
        <v>0</v>
      </c>
      <c r="R43" s="18">
        <v>568729621.35656142</v>
      </c>
      <c r="S43" s="17">
        <v>0</v>
      </c>
      <c r="T43" s="19">
        <v>765653048.60184777</v>
      </c>
      <c r="U43" s="17">
        <f t="shared" ref="U43:V45" si="5">S43</f>
        <v>0</v>
      </c>
      <c r="V43" s="18">
        <f>T43</f>
        <v>765653048.60184777</v>
      </c>
      <c r="W43" s="17"/>
      <c r="X43" s="29"/>
      <c r="Y43" s="17"/>
      <c r="Z43" s="29"/>
    </row>
    <row r="44" spans="2:26" s="25" customFormat="1" ht="18" x14ac:dyDescent="0.25">
      <c r="B44" s="21" t="s">
        <v>66</v>
      </c>
      <c r="C44" s="26"/>
      <c r="D44" s="24" t="s">
        <v>18</v>
      </c>
      <c r="E44" s="13">
        <v>0</v>
      </c>
      <c r="F44" s="14">
        <v>4000000</v>
      </c>
      <c r="G44" s="23">
        <f t="shared" si="4"/>
        <v>0</v>
      </c>
      <c r="H44" s="22">
        <f t="shared" si="4"/>
        <v>4000000</v>
      </c>
      <c r="I44" s="24"/>
      <c r="J44" s="22"/>
      <c r="K44" s="24"/>
      <c r="L44" s="28"/>
      <c r="M44" s="17">
        <v>0</v>
      </c>
      <c r="N44" s="18">
        <v>0</v>
      </c>
      <c r="O44" s="17">
        <v>0</v>
      </c>
      <c r="P44" s="18">
        <v>0</v>
      </c>
      <c r="Q44" s="17">
        <v>0</v>
      </c>
      <c r="R44" s="18">
        <v>0</v>
      </c>
      <c r="S44" s="17">
        <v>0</v>
      </c>
      <c r="T44" s="19">
        <v>0</v>
      </c>
      <c r="U44" s="17">
        <f t="shared" si="5"/>
        <v>0</v>
      </c>
      <c r="V44" s="18">
        <f t="shared" si="5"/>
        <v>0</v>
      </c>
      <c r="W44" s="17"/>
      <c r="X44" s="29"/>
      <c r="Y44" s="17"/>
      <c r="Z44" s="29"/>
    </row>
    <row r="45" spans="2:26" s="25" customFormat="1" ht="36.75" customHeight="1" x14ac:dyDescent="0.25">
      <c r="B45" s="21" t="s">
        <v>67</v>
      </c>
      <c r="C45" s="21" t="s">
        <v>68</v>
      </c>
      <c r="D45" s="24" t="s">
        <v>25</v>
      </c>
      <c r="E45" s="13">
        <v>8</v>
      </c>
      <c r="F45" s="14">
        <v>15000000</v>
      </c>
      <c r="G45" s="23">
        <f t="shared" si="4"/>
        <v>8</v>
      </c>
      <c r="H45" s="22">
        <f t="shared" si="4"/>
        <v>15000000</v>
      </c>
      <c r="I45" s="24"/>
      <c r="J45" s="22"/>
      <c r="K45" s="24"/>
      <c r="L45" s="28"/>
      <c r="M45" s="17">
        <v>1</v>
      </c>
      <c r="N45" s="18">
        <v>7600000</v>
      </c>
      <c r="O45" s="17">
        <v>2</v>
      </c>
      <c r="P45" s="18">
        <v>11600000</v>
      </c>
      <c r="Q45" s="17">
        <v>2</v>
      </c>
      <c r="R45" s="18">
        <v>11600000</v>
      </c>
      <c r="S45" s="17">
        <v>15</v>
      </c>
      <c r="T45" s="19">
        <v>25000000</v>
      </c>
      <c r="U45" s="17">
        <f t="shared" si="5"/>
        <v>15</v>
      </c>
      <c r="V45" s="18">
        <f t="shared" si="5"/>
        <v>25000000</v>
      </c>
      <c r="W45" s="17"/>
      <c r="X45" s="29"/>
      <c r="Y45" s="17"/>
      <c r="Z45" s="29"/>
    </row>
    <row r="46" spans="2:26" s="25" customFormat="1" ht="18" x14ac:dyDescent="0.25">
      <c r="B46" s="30" t="s">
        <v>69</v>
      </c>
      <c r="C46" s="30"/>
      <c r="D46" s="31"/>
      <c r="E46" s="31"/>
      <c r="F46" s="32">
        <f>SUM(F43:F45)</f>
        <v>749123090.60529578</v>
      </c>
      <c r="G46" s="35"/>
      <c r="H46" s="31">
        <f>SUM(H43:H45)</f>
        <v>749123090.60529578</v>
      </c>
      <c r="I46" s="31"/>
      <c r="J46" s="31">
        <f>SUM(J43:J45)</f>
        <v>0</v>
      </c>
      <c r="K46" s="31"/>
      <c r="L46" s="34">
        <f>SUM(L43:L45)</f>
        <v>0</v>
      </c>
      <c r="M46" s="35"/>
      <c r="N46" s="32">
        <f>SUM(N43:N45)</f>
        <v>212688514.18816718</v>
      </c>
      <c r="O46" s="35"/>
      <c r="P46" s="32">
        <f>SUM(P43:P45)</f>
        <v>405603124.05917215</v>
      </c>
      <c r="Q46" s="35"/>
      <c r="R46" s="32">
        <f>SUM(R43:R45)</f>
        <v>580329621.35656142</v>
      </c>
      <c r="S46" s="35"/>
      <c r="T46" s="34">
        <f>SUM(T43:T45)</f>
        <v>790653048.60184777</v>
      </c>
      <c r="U46" s="35"/>
      <c r="V46" s="32">
        <f>SUM(V43:V45)</f>
        <v>790653048.60184777</v>
      </c>
      <c r="W46" s="35"/>
      <c r="X46" s="32"/>
      <c r="Y46" s="35"/>
      <c r="Z46" s="32"/>
    </row>
    <row r="47" spans="2:26" s="25" customFormat="1" ht="18" x14ac:dyDescent="0.25">
      <c r="B47" s="12"/>
      <c r="C47" s="55"/>
      <c r="D47" s="56"/>
      <c r="E47" s="13"/>
      <c r="F47" s="14"/>
      <c r="G47" s="57"/>
      <c r="H47" s="13"/>
      <c r="I47" s="56"/>
      <c r="J47" s="13"/>
      <c r="K47" s="56"/>
      <c r="L47" s="16"/>
      <c r="M47" s="17"/>
      <c r="N47" s="18"/>
      <c r="O47" s="17"/>
      <c r="P47" s="18"/>
      <c r="Q47" s="17"/>
      <c r="R47" s="18">
        <v>0</v>
      </c>
      <c r="S47" s="17"/>
      <c r="T47" s="19"/>
      <c r="U47" s="57"/>
      <c r="V47" s="14"/>
      <c r="W47" s="57"/>
      <c r="X47" s="14"/>
      <c r="Y47" s="57"/>
      <c r="Z47" s="14"/>
    </row>
    <row r="48" spans="2:26" s="25" customFormat="1" ht="18" x14ac:dyDescent="0.25">
      <c r="B48" s="12" t="s">
        <v>70</v>
      </c>
      <c r="C48" s="58"/>
      <c r="D48" s="24"/>
      <c r="E48" s="13"/>
      <c r="F48" s="14"/>
      <c r="G48" s="17"/>
      <c r="H48" s="59"/>
      <c r="I48" s="24"/>
      <c r="J48" s="59"/>
      <c r="K48" s="24"/>
      <c r="L48" s="60"/>
      <c r="M48" s="17"/>
      <c r="N48" s="18"/>
      <c r="O48" s="17"/>
      <c r="P48" s="18"/>
      <c r="Q48" s="17"/>
      <c r="R48" s="18">
        <v>0</v>
      </c>
      <c r="S48" s="17"/>
      <c r="T48" s="19"/>
      <c r="U48" s="17"/>
      <c r="V48" s="61"/>
      <c r="W48" s="17"/>
      <c r="X48" s="61"/>
      <c r="Y48" s="17"/>
      <c r="Z48" s="61"/>
    </row>
    <row r="49" spans="2:26" s="25" customFormat="1" ht="18" x14ac:dyDescent="0.25">
      <c r="B49" s="132" t="s">
        <v>71</v>
      </c>
      <c r="C49" s="21" t="s">
        <v>72</v>
      </c>
      <c r="D49" s="24" t="s">
        <v>20</v>
      </c>
      <c r="E49" s="13">
        <v>4</v>
      </c>
      <c r="F49" s="133">
        <v>96668000</v>
      </c>
      <c r="G49" s="17"/>
      <c r="H49" s="134"/>
      <c r="I49" s="24">
        <v>4</v>
      </c>
      <c r="J49" s="134">
        <f>F49</f>
        <v>96668000</v>
      </c>
      <c r="K49" s="24"/>
      <c r="L49" s="137"/>
      <c r="M49" s="17">
        <v>3</v>
      </c>
      <c r="N49" s="136">
        <v>11196249.555</v>
      </c>
      <c r="O49" s="17">
        <v>6</v>
      </c>
      <c r="P49" s="136">
        <v>19392499.998999998</v>
      </c>
      <c r="Q49" s="17">
        <v>9</v>
      </c>
      <c r="R49" s="136">
        <v>29588750.823999994</v>
      </c>
      <c r="S49" s="17">
        <v>12</v>
      </c>
      <c r="T49" s="137">
        <v>37785000</v>
      </c>
      <c r="U49" s="15"/>
      <c r="V49" s="133"/>
      <c r="W49" s="15">
        <f>S49</f>
        <v>12</v>
      </c>
      <c r="X49" s="133">
        <f>T49</f>
        <v>37785000</v>
      </c>
      <c r="Y49" s="15"/>
      <c r="Z49" s="133"/>
    </row>
    <row r="50" spans="2:26" s="25" customFormat="1" ht="18" x14ac:dyDescent="0.25">
      <c r="B50" s="132"/>
      <c r="C50" s="21" t="s">
        <v>73</v>
      </c>
      <c r="D50" s="24" t="s">
        <v>20</v>
      </c>
      <c r="E50" s="13">
        <v>4</v>
      </c>
      <c r="F50" s="133">
        <v>0</v>
      </c>
      <c r="G50" s="17"/>
      <c r="H50" s="134"/>
      <c r="I50" s="24">
        <v>4</v>
      </c>
      <c r="J50" s="134"/>
      <c r="K50" s="24"/>
      <c r="L50" s="137"/>
      <c r="M50" s="17">
        <v>3</v>
      </c>
      <c r="N50" s="136"/>
      <c r="O50" s="17">
        <v>6</v>
      </c>
      <c r="P50" s="136"/>
      <c r="Q50" s="17">
        <v>9</v>
      </c>
      <c r="R50" s="136"/>
      <c r="S50" s="17">
        <v>12</v>
      </c>
      <c r="T50" s="137"/>
      <c r="U50" s="15"/>
      <c r="V50" s="133"/>
      <c r="W50" s="15">
        <f t="shared" ref="W50:W90" si="6">S50</f>
        <v>12</v>
      </c>
      <c r="X50" s="133"/>
      <c r="Y50" s="15"/>
      <c r="Z50" s="133"/>
    </row>
    <row r="51" spans="2:26" s="25" customFormat="1" ht="18" x14ac:dyDescent="0.25">
      <c r="B51" s="132"/>
      <c r="C51" s="21" t="s">
        <v>74</v>
      </c>
      <c r="D51" s="24" t="s">
        <v>20</v>
      </c>
      <c r="E51" s="13">
        <v>12</v>
      </c>
      <c r="F51" s="133">
        <v>0</v>
      </c>
      <c r="G51" s="17"/>
      <c r="H51" s="134"/>
      <c r="I51" s="24">
        <v>12</v>
      </c>
      <c r="J51" s="134"/>
      <c r="K51" s="24"/>
      <c r="L51" s="137"/>
      <c r="M51" s="17">
        <v>3</v>
      </c>
      <c r="N51" s="136"/>
      <c r="O51" s="17">
        <v>6</v>
      </c>
      <c r="P51" s="136"/>
      <c r="Q51" s="17">
        <v>9</v>
      </c>
      <c r="R51" s="136"/>
      <c r="S51" s="17">
        <v>12</v>
      </c>
      <c r="T51" s="137"/>
      <c r="U51" s="15"/>
      <c r="V51" s="133"/>
      <c r="W51" s="15">
        <f t="shared" si="6"/>
        <v>12</v>
      </c>
      <c r="X51" s="133"/>
      <c r="Y51" s="15"/>
      <c r="Z51" s="133"/>
    </row>
    <row r="52" spans="2:26" s="25" customFormat="1" ht="36" x14ac:dyDescent="0.25">
      <c r="B52" s="132"/>
      <c r="C52" s="21" t="s">
        <v>75</v>
      </c>
      <c r="D52" s="24" t="s">
        <v>20</v>
      </c>
      <c r="E52" s="13">
        <v>4</v>
      </c>
      <c r="F52" s="133">
        <v>0</v>
      </c>
      <c r="G52" s="17"/>
      <c r="H52" s="134"/>
      <c r="I52" s="24">
        <v>4</v>
      </c>
      <c r="J52" s="134"/>
      <c r="K52" s="24"/>
      <c r="L52" s="137"/>
      <c r="M52" s="17">
        <v>3</v>
      </c>
      <c r="N52" s="136"/>
      <c r="O52" s="17">
        <v>6</v>
      </c>
      <c r="P52" s="136"/>
      <c r="Q52" s="17">
        <v>9</v>
      </c>
      <c r="R52" s="136"/>
      <c r="S52" s="17">
        <v>12</v>
      </c>
      <c r="T52" s="137"/>
      <c r="U52" s="15"/>
      <c r="V52" s="133"/>
      <c r="W52" s="15">
        <f t="shared" si="6"/>
        <v>12</v>
      </c>
      <c r="X52" s="133"/>
      <c r="Y52" s="15"/>
      <c r="Z52" s="133"/>
    </row>
    <row r="53" spans="2:26" s="25" customFormat="1" ht="18" x14ac:dyDescent="0.25">
      <c r="B53" s="132"/>
      <c r="C53" s="21" t="s">
        <v>76</v>
      </c>
      <c r="D53" s="24" t="s">
        <v>20</v>
      </c>
      <c r="E53" s="13">
        <v>2</v>
      </c>
      <c r="F53" s="133">
        <v>0</v>
      </c>
      <c r="G53" s="17"/>
      <c r="H53" s="134"/>
      <c r="I53" s="24">
        <v>2</v>
      </c>
      <c r="J53" s="134"/>
      <c r="K53" s="24"/>
      <c r="L53" s="137"/>
      <c r="M53" s="17">
        <v>3</v>
      </c>
      <c r="N53" s="136"/>
      <c r="O53" s="17">
        <v>6</v>
      </c>
      <c r="P53" s="136"/>
      <c r="Q53" s="17">
        <v>9</v>
      </c>
      <c r="R53" s="136"/>
      <c r="S53" s="17">
        <v>12</v>
      </c>
      <c r="T53" s="137"/>
      <c r="U53" s="15"/>
      <c r="V53" s="133"/>
      <c r="W53" s="15">
        <f t="shared" si="6"/>
        <v>12</v>
      </c>
      <c r="X53" s="133"/>
      <c r="Y53" s="15"/>
      <c r="Z53" s="133"/>
    </row>
    <row r="54" spans="2:26" s="25" customFormat="1" ht="18" x14ac:dyDescent="0.25">
      <c r="B54" s="132"/>
      <c r="C54" s="21" t="s">
        <v>77</v>
      </c>
      <c r="D54" s="24" t="s">
        <v>20</v>
      </c>
      <c r="E54" s="13">
        <v>54</v>
      </c>
      <c r="F54" s="133">
        <v>0</v>
      </c>
      <c r="G54" s="17"/>
      <c r="H54" s="134"/>
      <c r="I54" s="24">
        <v>120</v>
      </c>
      <c r="J54" s="134"/>
      <c r="K54" s="24"/>
      <c r="L54" s="137"/>
      <c r="M54" s="17">
        <v>30</v>
      </c>
      <c r="N54" s="136"/>
      <c r="O54" s="17">
        <v>60</v>
      </c>
      <c r="P54" s="136"/>
      <c r="Q54" s="17">
        <v>90</v>
      </c>
      <c r="R54" s="136"/>
      <c r="S54" s="17">
        <v>120</v>
      </c>
      <c r="T54" s="137"/>
      <c r="U54" s="15"/>
      <c r="V54" s="133"/>
      <c r="W54" s="15">
        <f t="shared" si="6"/>
        <v>120</v>
      </c>
      <c r="X54" s="133"/>
      <c r="Y54" s="15"/>
      <c r="Z54" s="133"/>
    </row>
    <row r="55" spans="2:26" s="25" customFormat="1" ht="36" x14ac:dyDescent="0.25">
      <c r="B55" s="132"/>
      <c r="C55" s="21" t="s">
        <v>78</v>
      </c>
      <c r="D55" s="22" t="s">
        <v>20</v>
      </c>
      <c r="E55" s="13">
        <v>480</v>
      </c>
      <c r="F55" s="133">
        <v>0</v>
      </c>
      <c r="G55" s="17"/>
      <c r="H55" s="134"/>
      <c r="I55" s="24">
        <v>250</v>
      </c>
      <c r="J55" s="134"/>
      <c r="K55" s="24"/>
      <c r="L55" s="137"/>
      <c r="M55" s="17">
        <v>3</v>
      </c>
      <c r="N55" s="136"/>
      <c r="O55" s="17">
        <v>6</v>
      </c>
      <c r="P55" s="136"/>
      <c r="Q55" s="17">
        <v>9</v>
      </c>
      <c r="R55" s="136"/>
      <c r="S55" s="17">
        <v>12</v>
      </c>
      <c r="T55" s="137"/>
      <c r="U55" s="15"/>
      <c r="V55" s="133"/>
      <c r="W55" s="15">
        <f t="shared" si="6"/>
        <v>12</v>
      </c>
      <c r="X55" s="133"/>
      <c r="Y55" s="15"/>
      <c r="Z55" s="133"/>
    </row>
    <row r="56" spans="2:26" s="25" customFormat="1" ht="18" x14ac:dyDescent="0.25">
      <c r="B56" s="132"/>
      <c r="C56" s="21" t="s">
        <v>79</v>
      </c>
      <c r="D56" s="22" t="s">
        <v>20</v>
      </c>
      <c r="E56" s="13"/>
      <c r="F56" s="133"/>
      <c r="G56" s="17"/>
      <c r="H56" s="134"/>
      <c r="I56" s="24"/>
      <c r="J56" s="134"/>
      <c r="K56" s="24"/>
      <c r="L56" s="137"/>
      <c r="M56" s="17">
        <v>3</v>
      </c>
      <c r="N56" s="136"/>
      <c r="O56" s="17">
        <v>6</v>
      </c>
      <c r="P56" s="136"/>
      <c r="Q56" s="17">
        <v>9</v>
      </c>
      <c r="R56" s="136"/>
      <c r="S56" s="17">
        <v>12</v>
      </c>
      <c r="T56" s="137"/>
      <c r="U56" s="15"/>
      <c r="V56" s="133"/>
      <c r="W56" s="15">
        <f t="shared" si="6"/>
        <v>12</v>
      </c>
      <c r="X56" s="133"/>
      <c r="Y56" s="15"/>
      <c r="Z56" s="133"/>
    </row>
    <row r="57" spans="2:26" s="25" customFormat="1" ht="54" x14ac:dyDescent="0.25">
      <c r="B57" s="132"/>
      <c r="C57" s="21" t="s">
        <v>80</v>
      </c>
      <c r="D57" s="22" t="s">
        <v>20</v>
      </c>
      <c r="E57" s="13"/>
      <c r="F57" s="133"/>
      <c r="G57" s="17"/>
      <c r="H57" s="134"/>
      <c r="I57" s="24"/>
      <c r="J57" s="134"/>
      <c r="K57" s="24"/>
      <c r="L57" s="137"/>
      <c r="M57" s="17">
        <v>3</v>
      </c>
      <c r="N57" s="136"/>
      <c r="O57" s="17">
        <v>6</v>
      </c>
      <c r="P57" s="136"/>
      <c r="Q57" s="17">
        <v>9</v>
      </c>
      <c r="R57" s="136"/>
      <c r="S57" s="17">
        <v>12</v>
      </c>
      <c r="T57" s="137"/>
      <c r="U57" s="15"/>
      <c r="V57" s="133"/>
      <c r="W57" s="15">
        <f t="shared" si="6"/>
        <v>12</v>
      </c>
      <c r="X57" s="133"/>
      <c r="Y57" s="15"/>
      <c r="Z57" s="133"/>
    </row>
    <row r="58" spans="2:26" s="25" customFormat="1" ht="72" x14ac:dyDescent="0.25">
      <c r="B58" s="132"/>
      <c r="C58" s="21" t="s">
        <v>81</v>
      </c>
      <c r="D58" s="22" t="s">
        <v>20</v>
      </c>
      <c r="E58" s="13"/>
      <c r="F58" s="133"/>
      <c r="G58" s="17"/>
      <c r="H58" s="134"/>
      <c r="I58" s="24"/>
      <c r="J58" s="134"/>
      <c r="K58" s="24"/>
      <c r="L58" s="137"/>
      <c r="M58" s="17">
        <v>3</v>
      </c>
      <c r="N58" s="136"/>
      <c r="O58" s="17">
        <v>6</v>
      </c>
      <c r="P58" s="136"/>
      <c r="Q58" s="17">
        <v>9</v>
      </c>
      <c r="R58" s="136"/>
      <c r="S58" s="17">
        <v>12</v>
      </c>
      <c r="T58" s="137"/>
      <c r="U58" s="15"/>
      <c r="V58" s="133"/>
      <c r="W58" s="15">
        <f t="shared" si="6"/>
        <v>12</v>
      </c>
      <c r="X58" s="133"/>
      <c r="Y58" s="15"/>
      <c r="Z58" s="133"/>
    </row>
    <row r="59" spans="2:26" s="25" customFormat="1" ht="54" x14ac:dyDescent="0.25">
      <c r="B59" s="132"/>
      <c r="C59" s="21" t="s">
        <v>82</v>
      </c>
      <c r="D59" s="22" t="s">
        <v>20</v>
      </c>
      <c r="E59" s="13"/>
      <c r="F59" s="133"/>
      <c r="G59" s="17"/>
      <c r="H59" s="134"/>
      <c r="I59" s="24"/>
      <c r="J59" s="134"/>
      <c r="K59" s="24"/>
      <c r="L59" s="137"/>
      <c r="M59" s="17">
        <v>3</v>
      </c>
      <c r="N59" s="136"/>
      <c r="O59" s="17">
        <v>6</v>
      </c>
      <c r="P59" s="136"/>
      <c r="Q59" s="17">
        <v>9</v>
      </c>
      <c r="R59" s="136"/>
      <c r="S59" s="17">
        <v>12</v>
      </c>
      <c r="T59" s="137"/>
      <c r="U59" s="15"/>
      <c r="V59" s="133"/>
      <c r="W59" s="15">
        <f t="shared" si="6"/>
        <v>12</v>
      </c>
      <c r="X59" s="133"/>
      <c r="Y59" s="15"/>
      <c r="Z59" s="133"/>
    </row>
    <row r="60" spans="2:26" s="25" customFormat="1" ht="18" x14ac:dyDescent="0.25">
      <c r="B60" s="132"/>
      <c r="C60" s="21" t="s">
        <v>83</v>
      </c>
      <c r="D60" s="22" t="s">
        <v>20</v>
      </c>
      <c r="E60" s="13"/>
      <c r="F60" s="133"/>
      <c r="G60" s="17"/>
      <c r="H60" s="134"/>
      <c r="I60" s="24"/>
      <c r="J60" s="134"/>
      <c r="K60" s="24"/>
      <c r="L60" s="137"/>
      <c r="M60" s="17">
        <v>3</v>
      </c>
      <c r="N60" s="136"/>
      <c r="O60" s="17">
        <v>6</v>
      </c>
      <c r="P60" s="136"/>
      <c r="Q60" s="17">
        <v>9</v>
      </c>
      <c r="R60" s="136"/>
      <c r="S60" s="17">
        <v>12</v>
      </c>
      <c r="T60" s="137"/>
      <c r="U60" s="15"/>
      <c r="V60" s="133"/>
      <c r="W60" s="15">
        <f t="shared" si="6"/>
        <v>12</v>
      </c>
      <c r="X60" s="133"/>
      <c r="Y60" s="15"/>
      <c r="Z60" s="133"/>
    </row>
    <row r="61" spans="2:26" s="25" customFormat="1" ht="18" x14ac:dyDescent="0.25">
      <c r="B61" s="132"/>
      <c r="C61" s="21" t="s">
        <v>84</v>
      </c>
      <c r="D61" s="24" t="s">
        <v>20</v>
      </c>
      <c r="E61" s="13">
        <v>12</v>
      </c>
      <c r="F61" s="133">
        <v>0</v>
      </c>
      <c r="G61" s="17"/>
      <c r="H61" s="134"/>
      <c r="I61" s="24">
        <v>12</v>
      </c>
      <c r="J61" s="134"/>
      <c r="K61" s="24"/>
      <c r="L61" s="137"/>
      <c r="M61" s="17">
        <v>1</v>
      </c>
      <c r="N61" s="136"/>
      <c r="O61" s="17">
        <v>1</v>
      </c>
      <c r="P61" s="136"/>
      <c r="Q61" s="17">
        <v>2</v>
      </c>
      <c r="R61" s="136"/>
      <c r="S61" s="17">
        <v>2</v>
      </c>
      <c r="T61" s="137"/>
      <c r="U61" s="15"/>
      <c r="V61" s="133"/>
      <c r="W61" s="15">
        <f t="shared" si="6"/>
        <v>2</v>
      </c>
      <c r="X61" s="133"/>
      <c r="Y61" s="15"/>
      <c r="Z61" s="133"/>
    </row>
    <row r="62" spans="2:26" s="25" customFormat="1" ht="54" x14ac:dyDescent="0.25">
      <c r="B62" s="21" t="s">
        <v>85</v>
      </c>
      <c r="C62" s="21" t="s">
        <v>86</v>
      </c>
      <c r="D62" s="24" t="s">
        <v>87</v>
      </c>
      <c r="E62" s="13">
        <v>6000</v>
      </c>
      <c r="F62" s="14">
        <v>189999999.99999997</v>
      </c>
      <c r="G62" s="17"/>
      <c r="H62" s="22"/>
      <c r="I62" s="24">
        <v>6000</v>
      </c>
      <c r="J62" s="22">
        <f>F62</f>
        <v>189999999.99999997</v>
      </c>
      <c r="K62" s="24"/>
      <c r="L62" s="28"/>
      <c r="M62" s="17">
        <v>1200</v>
      </c>
      <c r="N62" s="18">
        <v>44000000.349999994</v>
      </c>
      <c r="O62" s="23">
        <v>3000</v>
      </c>
      <c r="P62" s="18">
        <v>110000000.34999999</v>
      </c>
      <c r="Q62" s="17">
        <v>4800</v>
      </c>
      <c r="R62" s="18">
        <v>176000000.34999999</v>
      </c>
      <c r="S62" s="17">
        <v>6000</v>
      </c>
      <c r="T62" s="19">
        <v>220000000.34999999</v>
      </c>
      <c r="U62" s="15"/>
      <c r="V62" s="53"/>
      <c r="W62" s="15">
        <f t="shared" si="6"/>
        <v>6000</v>
      </c>
      <c r="X62" s="53">
        <f>T62</f>
        <v>220000000.34999999</v>
      </c>
      <c r="Y62" s="15"/>
      <c r="Z62" s="53"/>
    </row>
    <row r="63" spans="2:26" s="25" customFormat="1" ht="36" x14ac:dyDescent="0.25">
      <c r="B63" s="21" t="s">
        <v>85</v>
      </c>
      <c r="C63" s="21" t="s">
        <v>88</v>
      </c>
      <c r="D63" s="24" t="s">
        <v>25</v>
      </c>
      <c r="E63" s="13">
        <v>2800</v>
      </c>
      <c r="F63" s="14">
        <v>7380000</v>
      </c>
      <c r="G63" s="17"/>
      <c r="H63" s="24"/>
      <c r="I63" s="24">
        <v>2800</v>
      </c>
      <c r="J63" s="24">
        <f>F63</f>
        <v>7380000</v>
      </c>
      <c r="K63" s="24"/>
      <c r="L63" s="19"/>
      <c r="M63" s="17">
        <v>700</v>
      </c>
      <c r="N63" s="18">
        <v>1312500</v>
      </c>
      <c r="O63" s="23">
        <v>1600</v>
      </c>
      <c r="P63" s="18">
        <v>3000000</v>
      </c>
      <c r="Q63" s="17">
        <v>2500</v>
      </c>
      <c r="R63" s="18">
        <v>4687500</v>
      </c>
      <c r="S63" s="17">
        <v>3200</v>
      </c>
      <c r="T63" s="19">
        <v>6000000</v>
      </c>
      <c r="U63" s="15"/>
      <c r="V63" s="14"/>
      <c r="W63" s="15">
        <f t="shared" si="6"/>
        <v>3200</v>
      </c>
      <c r="X63" s="14">
        <f>T63</f>
        <v>6000000</v>
      </c>
      <c r="Y63" s="15"/>
      <c r="Z63" s="14"/>
    </row>
    <row r="64" spans="2:26" s="25" customFormat="1" ht="18" x14ac:dyDescent="0.25">
      <c r="B64" s="132" t="s">
        <v>89</v>
      </c>
      <c r="C64" s="21" t="s">
        <v>90</v>
      </c>
      <c r="D64" s="24" t="s">
        <v>91</v>
      </c>
      <c r="E64" s="13">
        <v>6400</v>
      </c>
      <c r="F64" s="133">
        <v>13087424</v>
      </c>
      <c r="G64" s="17"/>
      <c r="H64" s="134"/>
      <c r="I64" s="24">
        <v>6400</v>
      </c>
      <c r="J64" s="134">
        <f>F64</f>
        <v>13087424</v>
      </c>
      <c r="K64" s="24"/>
      <c r="L64" s="137"/>
      <c r="M64" s="17">
        <v>0</v>
      </c>
      <c r="N64" s="136">
        <v>0</v>
      </c>
      <c r="O64" s="17">
        <v>3200</v>
      </c>
      <c r="P64" s="136">
        <v>10000000</v>
      </c>
      <c r="Q64" s="17">
        <v>4700</v>
      </c>
      <c r="R64" s="136">
        <v>24000000</v>
      </c>
      <c r="S64" s="17">
        <v>4700</v>
      </c>
      <c r="T64" s="137">
        <v>24000000.399999999</v>
      </c>
      <c r="U64" s="15"/>
      <c r="V64" s="133"/>
      <c r="W64" s="15">
        <f t="shared" si="6"/>
        <v>4700</v>
      </c>
      <c r="X64" s="133">
        <f>T64</f>
        <v>24000000.399999999</v>
      </c>
      <c r="Y64" s="15"/>
      <c r="Z64" s="133"/>
    </row>
    <row r="65" spans="2:26" s="25" customFormat="1" ht="18" x14ac:dyDescent="0.25">
      <c r="B65" s="132"/>
      <c r="C65" s="21" t="s">
        <v>92</v>
      </c>
      <c r="D65" s="24" t="s">
        <v>25</v>
      </c>
      <c r="E65" s="13">
        <v>1600</v>
      </c>
      <c r="F65" s="133"/>
      <c r="G65" s="17"/>
      <c r="H65" s="134"/>
      <c r="I65" s="24">
        <v>1600</v>
      </c>
      <c r="J65" s="134"/>
      <c r="K65" s="24"/>
      <c r="L65" s="137"/>
      <c r="M65" s="17"/>
      <c r="N65" s="136"/>
      <c r="O65" s="17">
        <v>800</v>
      </c>
      <c r="P65" s="136"/>
      <c r="Q65" s="17">
        <v>1100</v>
      </c>
      <c r="R65" s="136"/>
      <c r="S65" s="17"/>
      <c r="T65" s="137"/>
      <c r="U65" s="15"/>
      <c r="V65" s="133"/>
      <c r="W65" s="15"/>
      <c r="X65" s="133"/>
      <c r="Y65" s="15"/>
      <c r="Z65" s="133"/>
    </row>
    <row r="66" spans="2:26" s="25" customFormat="1" ht="18" x14ac:dyDescent="0.25">
      <c r="B66" s="132"/>
      <c r="C66" s="21" t="s">
        <v>93</v>
      </c>
      <c r="D66" s="24" t="s">
        <v>41</v>
      </c>
      <c r="E66" s="62"/>
      <c r="F66" s="133">
        <v>0</v>
      </c>
      <c r="G66" s="17"/>
      <c r="H66" s="134"/>
      <c r="I66" s="39"/>
      <c r="J66" s="134"/>
      <c r="K66" s="24"/>
      <c r="L66" s="137"/>
      <c r="M66" s="17">
        <v>0</v>
      </c>
      <c r="N66" s="136"/>
      <c r="O66" s="17">
        <v>0</v>
      </c>
      <c r="P66" s="136"/>
      <c r="Q66" s="17">
        <v>25000</v>
      </c>
      <c r="R66" s="136"/>
      <c r="S66" s="17">
        <v>25000</v>
      </c>
      <c r="T66" s="137"/>
      <c r="U66" s="15"/>
      <c r="V66" s="133"/>
      <c r="W66" s="15">
        <f t="shared" si="6"/>
        <v>25000</v>
      </c>
      <c r="X66" s="133"/>
      <c r="Y66" s="15"/>
      <c r="Z66" s="133"/>
    </row>
    <row r="67" spans="2:26" s="25" customFormat="1" ht="18" x14ac:dyDescent="0.25">
      <c r="B67" s="132" t="s">
        <v>94</v>
      </c>
      <c r="C67" s="21" t="s">
        <v>95</v>
      </c>
      <c r="D67" s="24" t="s">
        <v>96</v>
      </c>
      <c r="E67" s="13">
        <v>500</v>
      </c>
      <c r="F67" s="133">
        <v>22512085</v>
      </c>
      <c r="G67" s="17"/>
      <c r="H67" s="134"/>
      <c r="I67" s="24">
        <v>500.01</v>
      </c>
      <c r="J67" s="134">
        <f>F67</f>
        <v>22512085</v>
      </c>
      <c r="K67" s="24"/>
      <c r="L67" s="137"/>
      <c r="M67" s="17">
        <v>30</v>
      </c>
      <c r="N67" s="136">
        <v>4000000</v>
      </c>
      <c r="O67" s="17">
        <v>190</v>
      </c>
      <c r="P67" s="136">
        <v>15000000</v>
      </c>
      <c r="Q67" s="17">
        <v>350</v>
      </c>
      <c r="R67" s="136">
        <v>26000000</v>
      </c>
      <c r="S67" s="17">
        <v>440</v>
      </c>
      <c r="T67" s="137">
        <v>32000000</v>
      </c>
      <c r="U67" s="15"/>
      <c r="V67" s="133"/>
      <c r="W67" s="15">
        <f t="shared" si="6"/>
        <v>440</v>
      </c>
      <c r="X67" s="133">
        <f>T67</f>
        <v>32000000</v>
      </c>
      <c r="Y67" s="15"/>
      <c r="Z67" s="133"/>
    </row>
    <row r="68" spans="2:26" s="25" customFormat="1" ht="36" x14ac:dyDescent="0.25">
      <c r="B68" s="132"/>
      <c r="C68" s="21" t="s">
        <v>97</v>
      </c>
      <c r="D68" s="24" t="s">
        <v>98</v>
      </c>
      <c r="E68" s="13">
        <v>800</v>
      </c>
      <c r="F68" s="133">
        <v>0</v>
      </c>
      <c r="G68" s="17"/>
      <c r="H68" s="134"/>
      <c r="I68" s="24">
        <v>800</v>
      </c>
      <c r="J68" s="134"/>
      <c r="K68" s="24"/>
      <c r="L68" s="137"/>
      <c r="M68" s="17">
        <v>40</v>
      </c>
      <c r="N68" s="136"/>
      <c r="O68" s="17">
        <v>240</v>
      </c>
      <c r="P68" s="136"/>
      <c r="Q68" s="17">
        <v>450</v>
      </c>
      <c r="R68" s="136"/>
      <c r="S68" s="17">
        <v>600</v>
      </c>
      <c r="T68" s="137"/>
      <c r="U68" s="15"/>
      <c r="V68" s="133"/>
      <c r="W68" s="15">
        <f t="shared" si="6"/>
        <v>600</v>
      </c>
      <c r="X68" s="133"/>
      <c r="Y68" s="15"/>
      <c r="Z68" s="133"/>
    </row>
    <row r="69" spans="2:26" s="25" customFormat="1" ht="18" x14ac:dyDescent="0.25">
      <c r="B69" s="132"/>
      <c r="C69" s="21" t="s">
        <v>99</v>
      </c>
      <c r="D69" s="24" t="s">
        <v>98</v>
      </c>
      <c r="E69" s="13">
        <v>900</v>
      </c>
      <c r="F69" s="133">
        <v>0</v>
      </c>
      <c r="G69" s="17"/>
      <c r="H69" s="134"/>
      <c r="I69" s="24">
        <v>900</v>
      </c>
      <c r="J69" s="134"/>
      <c r="K69" s="24"/>
      <c r="L69" s="137"/>
      <c r="M69" s="17">
        <v>60</v>
      </c>
      <c r="N69" s="136"/>
      <c r="O69" s="17">
        <v>280</v>
      </c>
      <c r="P69" s="136"/>
      <c r="Q69" s="17">
        <v>580</v>
      </c>
      <c r="R69" s="136"/>
      <c r="S69" s="17">
        <v>800</v>
      </c>
      <c r="T69" s="137"/>
      <c r="U69" s="15"/>
      <c r="V69" s="133"/>
      <c r="W69" s="15">
        <f t="shared" si="6"/>
        <v>800</v>
      </c>
      <c r="X69" s="133"/>
      <c r="Y69" s="15"/>
      <c r="Z69" s="133"/>
    </row>
    <row r="70" spans="2:26" s="25" customFormat="1" ht="18" x14ac:dyDescent="0.25">
      <c r="B70" s="132"/>
      <c r="C70" s="21" t="s">
        <v>100</v>
      </c>
      <c r="D70" s="24" t="s">
        <v>91</v>
      </c>
      <c r="E70" s="13">
        <v>612</v>
      </c>
      <c r="F70" s="133">
        <v>0</v>
      </c>
      <c r="G70" s="17"/>
      <c r="H70" s="134"/>
      <c r="I70" s="24">
        <v>612</v>
      </c>
      <c r="J70" s="134"/>
      <c r="K70" s="24"/>
      <c r="L70" s="137"/>
      <c r="M70" s="17">
        <v>100</v>
      </c>
      <c r="N70" s="136"/>
      <c r="O70" s="17">
        <v>550</v>
      </c>
      <c r="P70" s="136"/>
      <c r="Q70" s="17">
        <v>1050</v>
      </c>
      <c r="R70" s="136"/>
      <c r="S70" s="17">
        <v>1200</v>
      </c>
      <c r="T70" s="137"/>
      <c r="U70" s="15"/>
      <c r="V70" s="133"/>
      <c r="W70" s="15">
        <f t="shared" si="6"/>
        <v>1200</v>
      </c>
      <c r="X70" s="133"/>
      <c r="Y70" s="15"/>
      <c r="Z70" s="133"/>
    </row>
    <row r="71" spans="2:26" s="25" customFormat="1" ht="18" x14ac:dyDescent="0.25">
      <c r="B71" s="21" t="s">
        <v>101</v>
      </c>
      <c r="C71" s="21" t="s">
        <v>101</v>
      </c>
      <c r="D71" s="24" t="s">
        <v>20</v>
      </c>
      <c r="E71" s="13">
        <v>12</v>
      </c>
      <c r="F71" s="14">
        <v>51409999.999999978</v>
      </c>
      <c r="G71" s="17"/>
      <c r="H71" s="22"/>
      <c r="I71" s="24">
        <v>12</v>
      </c>
      <c r="J71" s="22">
        <f>F71</f>
        <v>51409999.999999978</v>
      </c>
      <c r="K71" s="24"/>
      <c r="L71" s="28"/>
      <c r="M71" s="17">
        <v>3</v>
      </c>
      <c r="N71" s="18">
        <v>12001500</v>
      </c>
      <c r="O71" s="23">
        <v>6</v>
      </c>
      <c r="P71" s="18">
        <v>21000720</v>
      </c>
      <c r="Q71" s="17">
        <v>9</v>
      </c>
      <c r="R71" s="18">
        <v>29999940</v>
      </c>
      <c r="S71" s="17">
        <v>12</v>
      </c>
      <c r="T71" s="19">
        <v>42001440</v>
      </c>
      <c r="U71" s="15"/>
      <c r="V71" s="53"/>
      <c r="W71" s="15">
        <f t="shared" si="6"/>
        <v>12</v>
      </c>
      <c r="X71" s="53">
        <f>T71</f>
        <v>42001440</v>
      </c>
      <c r="Y71" s="15"/>
      <c r="Z71" s="53"/>
    </row>
    <row r="72" spans="2:26" s="25" customFormat="1" ht="18" x14ac:dyDescent="0.25">
      <c r="B72" s="143" t="s">
        <v>102</v>
      </c>
      <c r="C72" s="21" t="s">
        <v>103</v>
      </c>
      <c r="D72" s="24" t="s">
        <v>20</v>
      </c>
      <c r="E72" s="13">
        <v>12</v>
      </c>
      <c r="F72" s="133">
        <v>132000000</v>
      </c>
      <c r="G72" s="17"/>
      <c r="H72" s="134"/>
      <c r="I72" s="24">
        <v>12</v>
      </c>
      <c r="J72" s="134">
        <f>F72</f>
        <v>132000000</v>
      </c>
      <c r="K72" s="24"/>
      <c r="L72" s="137"/>
      <c r="M72" s="17">
        <v>3</v>
      </c>
      <c r="N72" s="136">
        <v>15000000</v>
      </c>
      <c r="O72" s="17">
        <v>6</v>
      </c>
      <c r="P72" s="136">
        <v>30000000</v>
      </c>
      <c r="Q72" s="17">
        <v>9</v>
      </c>
      <c r="R72" s="136">
        <v>45000000</v>
      </c>
      <c r="S72" s="17">
        <v>12</v>
      </c>
      <c r="T72" s="137">
        <v>60001000</v>
      </c>
      <c r="U72" s="15"/>
      <c r="V72" s="133"/>
      <c r="W72" s="15">
        <f t="shared" si="6"/>
        <v>12</v>
      </c>
      <c r="X72" s="133">
        <f>T72</f>
        <v>60001000</v>
      </c>
      <c r="Y72" s="15"/>
      <c r="Z72" s="133"/>
    </row>
    <row r="73" spans="2:26" s="25" customFormat="1" ht="18" x14ac:dyDescent="0.25">
      <c r="B73" s="143"/>
      <c r="C73" s="21" t="s">
        <v>104</v>
      </c>
      <c r="D73" s="24" t="s">
        <v>20</v>
      </c>
      <c r="E73" s="13">
        <v>12</v>
      </c>
      <c r="F73" s="133">
        <v>0</v>
      </c>
      <c r="G73" s="17"/>
      <c r="H73" s="144"/>
      <c r="I73" s="24">
        <v>12</v>
      </c>
      <c r="J73" s="144"/>
      <c r="K73" s="24"/>
      <c r="L73" s="145"/>
      <c r="M73" s="17">
        <v>3</v>
      </c>
      <c r="N73" s="136"/>
      <c r="O73" s="57">
        <v>6</v>
      </c>
      <c r="P73" s="136"/>
      <c r="Q73" s="17">
        <v>9</v>
      </c>
      <c r="R73" s="136"/>
      <c r="S73" s="17">
        <v>12</v>
      </c>
      <c r="T73" s="137"/>
      <c r="U73" s="15"/>
      <c r="V73" s="142"/>
      <c r="W73" s="15">
        <f t="shared" si="6"/>
        <v>12</v>
      </c>
      <c r="X73" s="142"/>
      <c r="Y73" s="15"/>
      <c r="Z73" s="142"/>
    </row>
    <row r="74" spans="2:26" s="25" customFormat="1" ht="18" x14ac:dyDescent="0.25">
      <c r="B74" s="143"/>
      <c r="C74" s="21" t="s">
        <v>105</v>
      </c>
      <c r="D74" s="24" t="s">
        <v>20</v>
      </c>
      <c r="E74" s="13">
        <v>12</v>
      </c>
      <c r="F74" s="133">
        <v>0</v>
      </c>
      <c r="G74" s="17"/>
      <c r="H74" s="144"/>
      <c r="I74" s="24">
        <v>12</v>
      </c>
      <c r="J74" s="144"/>
      <c r="K74" s="24"/>
      <c r="L74" s="145"/>
      <c r="M74" s="17">
        <v>3</v>
      </c>
      <c r="N74" s="136"/>
      <c r="O74" s="57">
        <v>6</v>
      </c>
      <c r="P74" s="136"/>
      <c r="Q74" s="17">
        <v>9</v>
      </c>
      <c r="R74" s="136"/>
      <c r="S74" s="17">
        <v>12</v>
      </c>
      <c r="T74" s="137"/>
      <c r="U74" s="15"/>
      <c r="V74" s="142"/>
      <c r="W74" s="15">
        <f t="shared" si="6"/>
        <v>12</v>
      </c>
      <c r="X74" s="142"/>
      <c r="Y74" s="15"/>
      <c r="Z74" s="142"/>
    </row>
    <row r="75" spans="2:26" s="25" customFormat="1" ht="18" customHeight="1" x14ac:dyDescent="0.25">
      <c r="B75" s="143"/>
      <c r="C75" s="21" t="s">
        <v>106</v>
      </c>
      <c r="D75" s="24" t="s">
        <v>20</v>
      </c>
      <c r="E75" s="13">
        <v>12</v>
      </c>
      <c r="F75" s="133">
        <v>0</v>
      </c>
      <c r="G75" s="17"/>
      <c r="H75" s="144"/>
      <c r="I75" s="24">
        <v>12</v>
      </c>
      <c r="J75" s="144"/>
      <c r="K75" s="24"/>
      <c r="L75" s="145"/>
      <c r="M75" s="17">
        <v>3</v>
      </c>
      <c r="N75" s="136"/>
      <c r="O75" s="57">
        <v>6</v>
      </c>
      <c r="P75" s="136"/>
      <c r="Q75" s="17">
        <v>9</v>
      </c>
      <c r="R75" s="136"/>
      <c r="S75" s="17">
        <v>12</v>
      </c>
      <c r="T75" s="137"/>
      <c r="U75" s="15"/>
      <c r="V75" s="142"/>
      <c r="W75" s="15">
        <f t="shared" si="6"/>
        <v>12</v>
      </c>
      <c r="X75" s="142"/>
      <c r="Y75" s="15"/>
      <c r="Z75" s="142"/>
    </row>
    <row r="76" spans="2:26" s="25" customFormat="1" ht="18" x14ac:dyDescent="0.25">
      <c r="B76" s="143"/>
      <c r="C76" s="21" t="s">
        <v>107</v>
      </c>
      <c r="D76" s="24" t="s">
        <v>20</v>
      </c>
      <c r="E76" s="13">
        <v>12</v>
      </c>
      <c r="F76" s="133">
        <v>0</v>
      </c>
      <c r="G76" s="17"/>
      <c r="H76" s="144"/>
      <c r="I76" s="24">
        <v>12</v>
      </c>
      <c r="J76" s="144"/>
      <c r="K76" s="24"/>
      <c r="L76" s="145"/>
      <c r="M76" s="17">
        <v>3</v>
      </c>
      <c r="N76" s="136"/>
      <c r="O76" s="57">
        <v>6</v>
      </c>
      <c r="P76" s="136"/>
      <c r="Q76" s="17">
        <v>9</v>
      </c>
      <c r="R76" s="136"/>
      <c r="S76" s="17">
        <v>12</v>
      </c>
      <c r="T76" s="137"/>
      <c r="U76" s="15"/>
      <c r="V76" s="142"/>
      <c r="W76" s="15">
        <f t="shared" si="6"/>
        <v>12</v>
      </c>
      <c r="X76" s="142"/>
      <c r="Y76" s="15"/>
      <c r="Z76" s="142"/>
    </row>
    <row r="77" spans="2:26" s="25" customFormat="1" ht="54" x14ac:dyDescent="0.25">
      <c r="B77" s="143"/>
      <c r="C77" s="21" t="s">
        <v>108</v>
      </c>
      <c r="D77" s="24" t="s">
        <v>20</v>
      </c>
      <c r="E77" s="13">
        <v>12</v>
      </c>
      <c r="F77" s="133">
        <v>0</v>
      </c>
      <c r="G77" s="17"/>
      <c r="H77" s="144"/>
      <c r="I77" s="24">
        <v>12</v>
      </c>
      <c r="J77" s="144"/>
      <c r="K77" s="24"/>
      <c r="L77" s="145"/>
      <c r="M77" s="17">
        <v>3</v>
      </c>
      <c r="N77" s="136"/>
      <c r="O77" s="57">
        <v>6</v>
      </c>
      <c r="P77" s="136"/>
      <c r="Q77" s="17">
        <v>9</v>
      </c>
      <c r="R77" s="136"/>
      <c r="S77" s="17">
        <v>12</v>
      </c>
      <c r="T77" s="137"/>
      <c r="U77" s="15"/>
      <c r="V77" s="142"/>
      <c r="W77" s="15">
        <f t="shared" si="6"/>
        <v>12</v>
      </c>
      <c r="X77" s="142"/>
      <c r="Y77" s="15"/>
      <c r="Z77" s="142"/>
    </row>
    <row r="78" spans="2:26" s="25" customFormat="1" ht="36" x14ac:dyDescent="0.25">
      <c r="B78" s="143"/>
      <c r="C78" s="21" t="s">
        <v>109</v>
      </c>
      <c r="D78" s="24" t="s">
        <v>20</v>
      </c>
      <c r="E78" s="13">
        <v>12</v>
      </c>
      <c r="F78" s="133">
        <v>0</v>
      </c>
      <c r="G78" s="17"/>
      <c r="H78" s="144"/>
      <c r="I78" s="24">
        <v>12</v>
      </c>
      <c r="J78" s="144"/>
      <c r="K78" s="24"/>
      <c r="L78" s="145"/>
      <c r="M78" s="17">
        <v>3</v>
      </c>
      <c r="N78" s="136"/>
      <c r="O78" s="57">
        <v>6</v>
      </c>
      <c r="P78" s="136"/>
      <c r="Q78" s="17">
        <v>9</v>
      </c>
      <c r="R78" s="136"/>
      <c r="S78" s="17">
        <v>12</v>
      </c>
      <c r="T78" s="137"/>
      <c r="U78" s="15"/>
      <c r="V78" s="142"/>
      <c r="W78" s="15">
        <f t="shared" si="6"/>
        <v>12</v>
      </c>
      <c r="X78" s="142"/>
      <c r="Y78" s="15"/>
      <c r="Z78" s="142"/>
    </row>
    <row r="79" spans="2:26" s="25" customFormat="1" ht="54" x14ac:dyDescent="0.25">
      <c r="B79" s="143"/>
      <c r="C79" s="21" t="s">
        <v>110</v>
      </c>
      <c r="D79" s="24" t="s">
        <v>20</v>
      </c>
      <c r="E79" s="13">
        <v>12</v>
      </c>
      <c r="F79" s="133">
        <v>0</v>
      </c>
      <c r="G79" s="17"/>
      <c r="H79" s="144"/>
      <c r="I79" s="24">
        <v>12</v>
      </c>
      <c r="J79" s="144"/>
      <c r="K79" s="24"/>
      <c r="L79" s="145"/>
      <c r="M79" s="17">
        <v>3</v>
      </c>
      <c r="N79" s="136"/>
      <c r="O79" s="57">
        <v>6</v>
      </c>
      <c r="P79" s="136"/>
      <c r="Q79" s="17">
        <v>9</v>
      </c>
      <c r="R79" s="136"/>
      <c r="S79" s="17">
        <v>12</v>
      </c>
      <c r="T79" s="137"/>
      <c r="U79" s="15"/>
      <c r="V79" s="142"/>
      <c r="W79" s="15">
        <f t="shared" si="6"/>
        <v>12</v>
      </c>
      <c r="X79" s="142"/>
      <c r="Y79" s="15"/>
      <c r="Z79" s="142"/>
    </row>
    <row r="80" spans="2:26" s="25" customFormat="1" ht="18" x14ac:dyDescent="0.25">
      <c r="B80" s="143"/>
      <c r="C80" s="21" t="s">
        <v>111</v>
      </c>
      <c r="D80" s="24" t="s">
        <v>20</v>
      </c>
      <c r="E80" s="13"/>
      <c r="F80" s="133"/>
      <c r="G80" s="17"/>
      <c r="H80" s="144"/>
      <c r="I80" s="24"/>
      <c r="J80" s="144"/>
      <c r="K80" s="24"/>
      <c r="L80" s="145"/>
      <c r="M80" s="17">
        <v>3</v>
      </c>
      <c r="N80" s="136"/>
      <c r="O80" s="57"/>
      <c r="P80" s="136"/>
      <c r="Q80" s="17">
        <v>3</v>
      </c>
      <c r="R80" s="136"/>
      <c r="S80" s="17">
        <v>6</v>
      </c>
      <c r="T80" s="137"/>
      <c r="U80" s="15"/>
      <c r="V80" s="142"/>
      <c r="W80" s="15">
        <f t="shared" si="6"/>
        <v>6</v>
      </c>
      <c r="X80" s="142"/>
      <c r="Y80" s="15"/>
      <c r="Z80" s="142"/>
    </row>
    <row r="81" spans="2:26" s="25" customFormat="1" ht="18" x14ac:dyDescent="0.25">
      <c r="B81" s="143"/>
      <c r="C81" s="21" t="s">
        <v>112</v>
      </c>
      <c r="D81" s="24" t="s">
        <v>20</v>
      </c>
      <c r="E81" s="13"/>
      <c r="F81" s="133"/>
      <c r="G81" s="17"/>
      <c r="H81" s="144"/>
      <c r="I81" s="24"/>
      <c r="J81" s="144"/>
      <c r="K81" s="24"/>
      <c r="L81" s="145"/>
      <c r="M81" s="17">
        <v>3</v>
      </c>
      <c r="N81" s="136"/>
      <c r="O81" s="57"/>
      <c r="P81" s="136"/>
      <c r="Q81" s="17">
        <v>3</v>
      </c>
      <c r="R81" s="136"/>
      <c r="S81" s="17">
        <v>6</v>
      </c>
      <c r="T81" s="137"/>
      <c r="U81" s="15"/>
      <c r="V81" s="142"/>
      <c r="W81" s="15">
        <f t="shared" si="6"/>
        <v>6</v>
      </c>
      <c r="X81" s="142"/>
      <c r="Y81" s="15"/>
      <c r="Z81" s="142"/>
    </row>
    <row r="82" spans="2:26" s="25" customFormat="1" ht="18" x14ac:dyDescent="0.25">
      <c r="B82" s="143"/>
      <c r="C82" s="21" t="s">
        <v>76</v>
      </c>
      <c r="D82" s="24" t="s">
        <v>20</v>
      </c>
      <c r="E82" s="13"/>
      <c r="F82" s="133"/>
      <c r="G82" s="17"/>
      <c r="H82" s="144"/>
      <c r="I82" s="24"/>
      <c r="J82" s="144"/>
      <c r="K82" s="24"/>
      <c r="L82" s="145"/>
      <c r="M82" s="17">
        <v>3</v>
      </c>
      <c r="N82" s="136"/>
      <c r="O82" s="57"/>
      <c r="P82" s="136"/>
      <c r="Q82" s="17">
        <v>3</v>
      </c>
      <c r="R82" s="136"/>
      <c r="S82" s="17">
        <v>6</v>
      </c>
      <c r="T82" s="137"/>
      <c r="U82" s="15"/>
      <c r="V82" s="142"/>
      <c r="W82" s="15">
        <f t="shared" si="6"/>
        <v>6</v>
      </c>
      <c r="X82" s="142"/>
      <c r="Y82" s="15"/>
      <c r="Z82" s="142"/>
    </row>
    <row r="83" spans="2:26" s="25" customFormat="1" ht="18" x14ac:dyDescent="0.25">
      <c r="B83" s="143"/>
      <c r="C83" s="21" t="s">
        <v>77</v>
      </c>
      <c r="D83" s="24" t="s">
        <v>20</v>
      </c>
      <c r="E83" s="13"/>
      <c r="F83" s="133"/>
      <c r="G83" s="17"/>
      <c r="H83" s="144"/>
      <c r="I83" s="24"/>
      <c r="J83" s="144"/>
      <c r="K83" s="24"/>
      <c r="L83" s="145"/>
      <c r="M83" s="17">
        <v>3</v>
      </c>
      <c r="N83" s="136"/>
      <c r="O83" s="57"/>
      <c r="P83" s="136"/>
      <c r="Q83" s="17">
        <v>3</v>
      </c>
      <c r="R83" s="136"/>
      <c r="S83" s="17">
        <v>6</v>
      </c>
      <c r="T83" s="137"/>
      <c r="U83" s="15"/>
      <c r="V83" s="142"/>
      <c r="W83" s="15">
        <f t="shared" si="6"/>
        <v>6</v>
      </c>
      <c r="X83" s="142"/>
      <c r="Y83" s="15"/>
      <c r="Z83" s="142"/>
    </row>
    <row r="84" spans="2:26" s="25" customFormat="1" ht="54" x14ac:dyDescent="0.25">
      <c r="B84" s="143"/>
      <c r="C84" s="21" t="s">
        <v>113</v>
      </c>
      <c r="D84" s="24" t="s">
        <v>20</v>
      </c>
      <c r="E84" s="13"/>
      <c r="F84" s="133"/>
      <c r="G84" s="17"/>
      <c r="H84" s="144"/>
      <c r="I84" s="24"/>
      <c r="J84" s="144"/>
      <c r="K84" s="24"/>
      <c r="L84" s="145"/>
      <c r="M84" s="17">
        <v>3</v>
      </c>
      <c r="N84" s="136"/>
      <c r="O84" s="57"/>
      <c r="P84" s="136"/>
      <c r="Q84" s="17">
        <v>3</v>
      </c>
      <c r="R84" s="136"/>
      <c r="S84" s="17">
        <v>6</v>
      </c>
      <c r="T84" s="137"/>
      <c r="U84" s="15"/>
      <c r="V84" s="142"/>
      <c r="W84" s="15">
        <f t="shared" si="6"/>
        <v>6</v>
      </c>
      <c r="X84" s="142"/>
      <c r="Y84" s="15"/>
      <c r="Z84" s="142"/>
    </row>
    <row r="85" spans="2:26" s="25" customFormat="1" ht="36" x14ac:dyDescent="0.25">
      <c r="B85" s="143"/>
      <c r="C85" s="21" t="s">
        <v>78</v>
      </c>
      <c r="D85" s="24" t="s">
        <v>20</v>
      </c>
      <c r="E85" s="13"/>
      <c r="F85" s="133"/>
      <c r="G85" s="17"/>
      <c r="H85" s="144"/>
      <c r="I85" s="24"/>
      <c r="J85" s="144"/>
      <c r="K85" s="24"/>
      <c r="L85" s="145"/>
      <c r="M85" s="17">
        <v>3</v>
      </c>
      <c r="N85" s="136"/>
      <c r="O85" s="57"/>
      <c r="P85" s="136"/>
      <c r="Q85" s="17">
        <v>3</v>
      </c>
      <c r="R85" s="136"/>
      <c r="S85" s="17">
        <v>6</v>
      </c>
      <c r="T85" s="137"/>
      <c r="U85" s="15"/>
      <c r="V85" s="142"/>
      <c r="W85" s="15">
        <f t="shared" si="6"/>
        <v>6</v>
      </c>
      <c r="X85" s="142"/>
      <c r="Y85" s="15"/>
      <c r="Z85" s="142"/>
    </row>
    <row r="86" spans="2:26" s="25" customFormat="1" ht="54" x14ac:dyDescent="0.25">
      <c r="B86" s="143"/>
      <c r="C86" s="21" t="s">
        <v>114</v>
      </c>
      <c r="D86" s="24" t="s">
        <v>20</v>
      </c>
      <c r="E86" s="62"/>
      <c r="F86" s="133">
        <v>0</v>
      </c>
      <c r="G86" s="17"/>
      <c r="H86" s="144"/>
      <c r="I86" s="24">
        <v>12</v>
      </c>
      <c r="J86" s="144"/>
      <c r="K86" s="24"/>
      <c r="L86" s="145"/>
      <c r="M86" s="17">
        <v>3</v>
      </c>
      <c r="N86" s="136"/>
      <c r="O86" s="57">
        <v>6</v>
      </c>
      <c r="P86" s="136"/>
      <c r="Q86" s="17">
        <v>9</v>
      </c>
      <c r="R86" s="136"/>
      <c r="S86" s="17">
        <v>12</v>
      </c>
      <c r="T86" s="137"/>
      <c r="U86" s="15"/>
      <c r="V86" s="142"/>
      <c r="W86" s="15">
        <f t="shared" si="6"/>
        <v>12</v>
      </c>
      <c r="X86" s="142"/>
      <c r="Y86" s="15"/>
      <c r="Z86" s="142"/>
    </row>
    <row r="87" spans="2:26" s="25" customFormat="1" ht="18" x14ac:dyDescent="0.25">
      <c r="B87" s="21" t="s">
        <v>115</v>
      </c>
      <c r="C87" s="21" t="s">
        <v>116</v>
      </c>
      <c r="D87" s="24" t="s">
        <v>20</v>
      </c>
      <c r="E87" s="13">
        <v>12</v>
      </c>
      <c r="F87" s="14"/>
      <c r="G87" s="17"/>
      <c r="H87" s="22"/>
      <c r="I87" s="24"/>
      <c r="J87" s="22"/>
      <c r="K87" s="24"/>
      <c r="L87" s="28"/>
      <c r="M87" s="17">
        <v>3</v>
      </c>
      <c r="N87" s="18">
        <v>12000000</v>
      </c>
      <c r="O87" s="23">
        <v>6</v>
      </c>
      <c r="P87" s="18">
        <v>23400000</v>
      </c>
      <c r="Q87" s="17">
        <v>9</v>
      </c>
      <c r="R87" s="18">
        <v>35000000</v>
      </c>
      <c r="S87" s="17">
        <v>12</v>
      </c>
      <c r="T87" s="19">
        <v>47000000</v>
      </c>
      <c r="U87" s="15"/>
      <c r="V87" s="53"/>
      <c r="W87" s="15">
        <f>S87</f>
        <v>12</v>
      </c>
      <c r="X87" s="53">
        <f>T87</f>
        <v>47000000</v>
      </c>
      <c r="Y87" s="15"/>
      <c r="Z87" s="53"/>
    </row>
    <row r="88" spans="2:26" s="25" customFormat="1" ht="36" x14ac:dyDescent="0.25">
      <c r="B88" s="43" t="s">
        <v>117</v>
      </c>
      <c r="C88" s="43" t="s">
        <v>118</v>
      </c>
      <c r="D88" s="24" t="s">
        <v>41</v>
      </c>
      <c r="E88" s="13">
        <v>300000</v>
      </c>
      <c r="F88" s="63">
        <v>18000000</v>
      </c>
      <c r="G88" s="17"/>
      <c r="H88" s="64"/>
      <c r="I88" s="24">
        <v>300000</v>
      </c>
      <c r="J88" s="65">
        <f>F88</f>
        <v>18000000</v>
      </c>
      <c r="K88" s="24"/>
      <c r="L88" s="66"/>
      <c r="M88" s="17">
        <v>12000</v>
      </c>
      <c r="N88" s="18">
        <v>1850000</v>
      </c>
      <c r="O88" s="67">
        <v>212000</v>
      </c>
      <c r="P88" s="18">
        <v>9850000</v>
      </c>
      <c r="Q88" s="17">
        <v>362000</v>
      </c>
      <c r="R88" s="18">
        <v>14850000</v>
      </c>
      <c r="S88" s="17">
        <v>392000</v>
      </c>
      <c r="T88" s="19">
        <v>16850000</v>
      </c>
      <c r="U88" s="15"/>
      <c r="V88" s="68"/>
      <c r="W88" s="15">
        <f t="shared" si="6"/>
        <v>392000</v>
      </c>
      <c r="X88" s="53">
        <f>T88</f>
        <v>16850000</v>
      </c>
      <c r="Y88" s="15"/>
      <c r="Z88" s="68"/>
    </row>
    <row r="89" spans="2:26" s="25" customFormat="1" ht="18" x14ac:dyDescent="0.25">
      <c r="B89" s="21" t="s">
        <v>119</v>
      </c>
      <c r="C89" s="27"/>
      <c r="D89" s="24" t="s">
        <v>25</v>
      </c>
      <c r="E89" s="13">
        <v>250</v>
      </c>
      <c r="F89" s="14">
        <v>39771055</v>
      </c>
      <c r="G89" s="17"/>
      <c r="H89" s="24"/>
      <c r="I89" s="24">
        <v>250</v>
      </c>
      <c r="J89" s="24">
        <f>F89</f>
        <v>39771055</v>
      </c>
      <c r="K89" s="24"/>
      <c r="L89" s="19"/>
      <c r="M89" s="17">
        <v>28</v>
      </c>
      <c r="N89" s="18">
        <v>5293533</v>
      </c>
      <c r="O89" s="17">
        <v>121</v>
      </c>
      <c r="P89" s="18">
        <v>22875623</v>
      </c>
      <c r="Q89" s="17">
        <v>160</v>
      </c>
      <c r="R89" s="18">
        <v>30248757</v>
      </c>
      <c r="S89" s="17">
        <v>201</v>
      </c>
      <c r="T89" s="19">
        <v>38000000</v>
      </c>
      <c r="U89" s="15"/>
      <c r="V89" s="14"/>
      <c r="W89" s="15">
        <f t="shared" si="6"/>
        <v>201</v>
      </c>
      <c r="X89" s="14">
        <f>T89</f>
        <v>38000000</v>
      </c>
      <c r="Y89" s="15"/>
      <c r="Z89" s="14"/>
    </row>
    <row r="90" spans="2:26" s="25" customFormat="1" ht="18" x14ac:dyDescent="0.25">
      <c r="B90" s="21" t="s">
        <v>120</v>
      </c>
      <c r="C90" s="27"/>
      <c r="D90" s="24" t="s">
        <v>25</v>
      </c>
      <c r="E90" s="13">
        <v>700</v>
      </c>
      <c r="F90" s="14">
        <v>6730000.0000000009</v>
      </c>
      <c r="G90" s="17"/>
      <c r="H90" s="24"/>
      <c r="I90" s="24">
        <v>700</v>
      </c>
      <c r="J90" s="24">
        <f>F90</f>
        <v>6730000.0000000009</v>
      </c>
      <c r="K90" s="24"/>
      <c r="L90" s="19"/>
      <c r="M90" s="17">
        <v>150</v>
      </c>
      <c r="N90" s="18">
        <v>1715000</v>
      </c>
      <c r="O90" s="17">
        <v>350</v>
      </c>
      <c r="P90" s="18">
        <v>4000000</v>
      </c>
      <c r="Q90" s="17">
        <v>550</v>
      </c>
      <c r="R90" s="18">
        <v>6285000</v>
      </c>
      <c r="S90" s="17">
        <v>700</v>
      </c>
      <c r="T90" s="19">
        <v>8000000</v>
      </c>
      <c r="U90" s="15"/>
      <c r="V90" s="14"/>
      <c r="W90" s="15">
        <f t="shared" si="6"/>
        <v>700</v>
      </c>
      <c r="X90" s="14">
        <f>T90</f>
        <v>8000000</v>
      </c>
      <c r="Y90" s="15"/>
      <c r="Z90" s="14"/>
    </row>
    <row r="91" spans="2:26" s="36" customFormat="1" ht="18" x14ac:dyDescent="0.25">
      <c r="B91" s="30" t="s">
        <v>121</v>
      </c>
      <c r="C91" s="30"/>
      <c r="D91" s="31"/>
      <c r="E91" s="31"/>
      <c r="F91" s="32">
        <f>SUM(F49:F90)</f>
        <v>577558564</v>
      </c>
      <c r="G91" s="35">
        <f>SUM(G49:G90)</f>
        <v>0</v>
      </c>
      <c r="H91" s="31">
        <f>SUM(H49:H90)</f>
        <v>0</v>
      </c>
      <c r="I91" s="31"/>
      <c r="J91" s="31">
        <f>SUM(J49:J90)</f>
        <v>577558564</v>
      </c>
      <c r="K91" s="31"/>
      <c r="L91" s="34">
        <f>SUM(L49:L90)</f>
        <v>0</v>
      </c>
      <c r="M91" s="35"/>
      <c r="N91" s="32">
        <f>SUM(N49:N90)</f>
        <v>108368782.905</v>
      </c>
      <c r="O91" s="35"/>
      <c r="P91" s="32">
        <f>SUM(P49:P90)</f>
        <v>268518843.34899998</v>
      </c>
      <c r="Q91" s="35"/>
      <c r="R91" s="32">
        <f>SUM(R49:R90)</f>
        <v>421659948.17400002</v>
      </c>
      <c r="S91" s="35"/>
      <c r="T91" s="34">
        <f>SUM(T49:T90)</f>
        <v>531637440.75</v>
      </c>
      <c r="U91" s="35"/>
      <c r="V91" s="32">
        <v>0</v>
      </c>
      <c r="W91" s="35"/>
      <c r="X91" s="32">
        <f>SUM(X49:X90)</f>
        <v>531637440.75</v>
      </c>
      <c r="Y91" s="35"/>
      <c r="Z91" s="32">
        <v>0</v>
      </c>
    </row>
    <row r="92" spans="2:26" s="25" customFormat="1" ht="18" x14ac:dyDescent="0.25">
      <c r="B92" s="12"/>
      <c r="C92" s="69"/>
      <c r="D92" s="56"/>
      <c r="E92" s="13"/>
      <c r="F92" s="14"/>
      <c r="G92" s="57"/>
      <c r="H92" s="13"/>
      <c r="I92" s="56"/>
      <c r="J92" s="13"/>
      <c r="K92" s="56"/>
      <c r="L92" s="16"/>
      <c r="M92" s="17"/>
      <c r="N92" s="18"/>
      <c r="O92" s="17"/>
      <c r="P92" s="18"/>
      <c r="Q92" s="17"/>
      <c r="R92" s="18"/>
      <c r="S92" s="17"/>
      <c r="T92" s="19"/>
      <c r="U92" s="57"/>
      <c r="V92" s="14"/>
      <c r="W92" s="57"/>
      <c r="X92" s="14"/>
      <c r="Y92" s="57"/>
      <c r="Z92" s="14"/>
    </row>
    <row r="93" spans="2:26" s="25" customFormat="1" ht="18" x14ac:dyDescent="0.25">
      <c r="B93" s="38" t="s">
        <v>122</v>
      </c>
      <c r="C93" s="70"/>
      <c r="D93" s="39"/>
      <c r="E93" s="13"/>
      <c r="F93" s="14"/>
      <c r="G93" s="40"/>
      <c r="H93" s="39"/>
      <c r="I93" s="39"/>
      <c r="J93" s="39"/>
      <c r="K93" s="39"/>
      <c r="L93" s="41"/>
      <c r="M93" s="17"/>
      <c r="N93" s="18"/>
      <c r="O93" s="17"/>
      <c r="P93" s="18"/>
      <c r="Q93" s="17"/>
      <c r="R93" s="18"/>
      <c r="S93" s="17"/>
      <c r="T93" s="19"/>
      <c r="U93" s="40"/>
      <c r="V93" s="42"/>
      <c r="W93" s="40"/>
      <c r="X93" s="42"/>
      <c r="Y93" s="40"/>
      <c r="Z93" s="42"/>
    </row>
    <row r="94" spans="2:26" s="25" customFormat="1" ht="36" x14ac:dyDescent="0.25">
      <c r="B94" s="132" t="s">
        <v>123</v>
      </c>
      <c r="C94" s="21" t="s">
        <v>124</v>
      </c>
      <c r="D94" s="24" t="s">
        <v>96</v>
      </c>
      <c r="E94" s="13">
        <v>1800</v>
      </c>
      <c r="F94" s="133">
        <v>45000000.280000001</v>
      </c>
      <c r="G94" s="17"/>
      <c r="H94" s="134"/>
      <c r="I94" s="24"/>
      <c r="J94" s="134"/>
      <c r="K94" s="24">
        <f>E94</f>
        <v>1800</v>
      </c>
      <c r="L94" s="137">
        <f>F94</f>
        <v>45000000.280000001</v>
      </c>
      <c r="M94" s="17">
        <v>100</v>
      </c>
      <c r="N94" s="136">
        <v>5000000</v>
      </c>
      <c r="O94" s="17">
        <v>550</v>
      </c>
      <c r="P94" s="136">
        <v>21000000</v>
      </c>
      <c r="Q94" s="17">
        <v>950</v>
      </c>
      <c r="R94" s="136">
        <v>37000000</v>
      </c>
      <c r="S94" s="17">
        <v>1050</v>
      </c>
      <c r="T94" s="137">
        <v>42000000</v>
      </c>
      <c r="U94" s="15"/>
      <c r="V94" s="133"/>
      <c r="W94" s="15"/>
      <c r="X94" s="133"/>
      <c r="Y94" s="15">
        <f>S94</f>
        <v>1050</v>
      </c>
      <c r="Z94" s="133">
        <f>T94</f>
        <v>42000000</v>
      </c>
    </row>
    <row r="95" spans="2:26" s="25" customFormat="1" ht="36" x14ac:dyDescent="0.25">
      <c r="B95" s="132"/>
      <c r="C95" s="21" t="s">
        <v>125</v>
      </c>
      <c r="D95" s="24" t="s">
        <v>96</v>
      </c>
      <c r="E95" s="13">
        <v>190</v>
      </c>
      <c r="F95" s="133">
        <v>0</v>
      </c>
      <c r="G95" s="17"/>
      <c r="H95" s="134"/>
      <c r="I95" s="24"/>
      <c r="J95" s="134"/>
      <c r="K95" s="24">
        <f t="shared" ref="K95:K134" si="7">E95</f>
        <v>190</v>
      </c>
      <c r="L95" s="137"/>
      <c r="M95" s="17">
        <v>5</v>
      </c>
      <c r="N95" s="136"/>
      <c r="O95" s="17">
        <v>55</v>
      </c>
      <c r="P95" s="136"/>
      <c r="Q95" s="17">
        <v>110</v>
      </c>
      <c r="R95" s="136"/>
      <c r="S95" s="17">
        <v>115</v>
      </c>
      <c r="T95" s="137"/>
      <c r="U95" s="15"/>
      <c r="V95" s="133"/>
      <c r="W95" s="15"/>
      <c r="X95" s="133"/>
      <c r="Y95" s="15">
        <f t="shared" ref="Y95:Y134" si="8">S95</f>
        <v>115</v>
      </c>
      <c r="Z95" s="133"/>
    </row>
    <row r="96" spans="2:26" s="25" customFormat="1" ht="36" x14ac:dyDescent="0.25">
      <c r="B96" s="132"/>
      <c r="C96" s="21" t="s">
        <v>126</v>
      </c>
      <c r="D96" s="24" t="s">
        <v>96</v>
      </c>
      <c r="E96" s="13">
        <v>400</v>
      </c>
      <c r="F96" s="133">
        <v>0</v>
      </c>
      <c r="G96" s="17"/>
      <c r="H96" s="134"/>
      <c r="I96" s="24"/>
      <c r="J96" s="134"/>
      <c r="K96" s="24">
        <f t="shared" si="7"/>
        <v>400</v>
      </c>
      <c r="L96" s="137"/>
      <c r="M96" s="17">
        <v>10</v>
      </c>
      <c r="N96" s="136"/>
      <c r="O96" s="17">
        <v>90</v>
      </c>
      <c r="P96" s="136"/>
      <c r="Q96" s="17">
        <v>150</v>
      </c>
      <c r="R96" s="136"/>
      <c r="S96" s="17">
        <v>170</v>
      </c>
      <c r="T96" s="137"/>
      <c r="U96" s="15"/>
      <c r="V96" s="133"/>
      <c r="W96" s="15"/>
      <c r="X96" s="133"/>
      <c r="Y96" s="15">
        <f t="shared" si="8"/>
        <v>170</v>
      </c>
      <c r="Z96" s="133"/>
    </row>
    <row r="97" spans="2:26" s="25" customFormat="1" ht="54" x14ac:dyDescent="0.25">
      <c r="B97" s="132"/>
      <c r="C97" s="21" t="s">
        <v>127</v>
      </c>
      <c r="D97" s="24" t="s">
        <v>96</v>
      </c>
      <c r="E97" s="13">
        <v>80</v>
      </c>
      <c r="F97" s="133">
        <v>0</v>
      </c>
      <c r="G97" s="17"/>
      <c r="H97" s="134"/>
      <c r="I97" s="24"/>
      <c r="J97" s="134"/>
      <c r="K97" s="24">
        <f t="shared" si="7"/>
        <v>80</v>
      </c>
      <c r="L97" s="137"/>
      <c r="M97" s="17">
        <v>0</v>
      </c>
      <c r="N97" s="136"/>
      <c r="O97" s="17">
        <v>10</v>
      </c>
      <c r="P97" s="136"/>
      <c r="Q97" s="17">
        <v>13</v>
      </c>
      <c r="R97" s="136"/>
      <c r="S97" s="17">
        <v>13</v>
      </c>
      <c r="T97" s="137"/>
      <c r="U97" s="15"/>
      <c r="V97" s="133"/>
      <c r="W97" s="15"/>
      <c r="X97" s="133"/>
      <c r="Y97" s="15">
        <f t="shared" si="8"/>
        <v>13</v>
      </c>
      <c r="Z97" s="133"/>
    </row>
    <row r="98" spans="2:26" s="25" customFormat="1" ht="18" x14ac:dyDescent="0.25">
      <c r="B98" s="132"/>
      <c r="C98" s="21" t="s">
        <v>128</v>
      </c>
      <c r="D98" s="24" t="s">
        <v>96</v>
      </c>
      <c r="E98" s="13">
        <v>50</v>
      </c>
      <c r="F98" s="133">
        <v>0</v>
      </c>
      <c r="G98" s="17"/>
      <c r="H98" s="134"/>
      <c r="I98" s="24"/>
      <c r="J98" s="134"/>
      <c r="K98" s="24">
        <f t="shared" si="7"/>
        <v>50</v>
      </c>
      <c r="L98" s="137"/>
      <c r="M98" s="17">
        <v>5</v>
      </c>
      <c r="N98" s="136"/>
      <c r="O98" s="17">
        <v>10</v>
      </c>
      <c r="P98" s="136"/>
      <c r="Q98" s="17">
        <v>20</v>
      </c>
      <c r="R98" s="136"/>
      <c r="S98" s="17">
        <v>20</v>
      </c>
      <c r="T98" s="137"/>
      <c r="U98" s="15"/>
      <c r="V98" s="133"/>
      <c r="W98" s="15"/>
      <c r="X98" s="133"/>
      <c r="Y98" s="15">
        <f t="shared" si="8"/>
        <v>20</v>
      </c>
      <c r="Z98" s="133"/>
    </row>
    <row r="99" spans="2:26" s="25" customFormat="1" ht="18" x14ac:dyDescent="0.25">
      <c r="B99" s="132"/>
      <c r="C99" s="21" t="s">
        <v>129</v>
      </c>
      <c r="D99" s="24" t="s">
        <v>41</v>
      </c>
      <c r="E99" s="13">
        <v>810</v>
      </c>
      <c r="F99" s="133">
        <v>0</v>
      </c>
      <c r="G99" s="17"/>
      <c r="H99" s="134"/>
      <c r="I99" s="24"/>
      <c r="J99" s="134"/>
      <c r="K99" s="24">
        <f t="shared" si="7"/>
        <v>810</v>
      </c>
      <c r="L99" s="137"/>
      <c r="M99" s="17">
        <v>50</v>
      </c>
      <c r="N99" s="136"/>
      <c r="O99" s="17">
        <v>180</v>
      </c>
      <c r="P99" s="136"/>
      <c r="Q99" s="17">
        <v>480</v>
      </c>
      <c r="R99" s="136"/>
      <c r="S99" s="17">
        <v>520</v>
      </c>
      <c r="T99" s="137"/>
      <c r="U99" s="15"/>
      <c r="V99" s="133"/>
      <c r="W99" s="15"/>
      <c r="X99" s="133"/>
      <c r="Y99" s="15">
        <f t="shared" si="8"/>
        <v>520</v>
      </c>
      <c r="Z99" s="133"/>
    </row>
    <row r="100" spans="2:26" s="25" customFormat="1" ht="54" x14ac:dyDescent="0.25">
      <c r="B100" s="132"/>
      <c r="C100" s="21" t="s">
        <v>130</v>
      </c>
      <c r="D100" s="24" t="s">
        <v>96</v>
      </c>
      <c r="E100" s="13">
        <v>40</v>
      </c>
      <c r="F100" s="133">
        <v>0</v>
      </c>
      <c r="G100" s="17"/>
      <c r="H100" s="134"/>
      <c r="I100" s="24"/>
      <c r="J100" s="134"/>
      <c r="K100" s="24">
        <f t="shared" si="7"/>
        <v>40</v>
      </c>
      <c r="L100" s="137"/>
      <c r="M100" s="17">
        <v>3</v>
      </c>
      <c r="N100" s="136"/>
      <c r="O100" s="17">
        <v>8</v>
      </c>
      <c r="P100" s="136"/>
      <c r="Q100" s="17">
        <v>13</v>
      </c>
      <c r="R100" s="136"/>
      <c r="S100" s="17">
        <v>15</v>
      </c>
      <c r="T100" s="137"/>
      <c r="U100" s="15"/>
      <c r="V100" s="133"/>
      <c r="W100" s="15"/>
      <c r="X100" s="133"/>
      <c r="Y100" s="15">
        <f t="shared" si="8"/>
        <v>15</v>
      </c>
      <c r="Z100" s="133"/>
    </row>
    <row r="101" spans="2:26" s="25" customFormat="1" ht="36" x14ac:dyDescent="0.25">
      <c r="B101" s="132"/>
      <c r="C101" s="21" t="s">
        <v>131</v>
      </c>
      <c r="D101" s="24" t="s">
        <v>96</v>
      </c>
      <c r="E101" s="13">
        <v>10</v>
      </c>
      <c r="F101" s="133">
        <v>0</v>
      </c>
      <c r="G101" s="17"/>
      <c r="H101" s="134"/>
      <c r="I101" s="24"/>
      <c r="J101" s="134"/>
      <c r="K101" s="24">
        <f t="shared" si="7"/>
        <v>10</v>
      </c>
      <c r="L101" s="137"/>
      <c r="M101" s="17">
        <v>1</v>
      </c>
      <c r="N101" s="136"/>
      <c r="O101" s="17">
        <v>3</v>
      </c>
      <c r="P101" s="136"/>
      <c r="Q101" s="17">
        <v>5</v>
      </c>
      <c r="R101" s="136"/>
      <c r="S101" s="17">
        <v>6</v>
      </c>
      <c r="T101" s="137"/>
      <c r="U101" s="15"/>
      <c r="V101" s="133"/>
      <c r="W101" s="15"/>
      <c r="X101" s="133"/>
      <c r="Y101" s="15">
        <f t="shared" si="8"/>
        <v>6</v>
      </c>
      <c r="Z101" s="133"/>
    </row>
    <row r="102" spans="2:26" s="25" customFormat="1" ht="36" x14ac:dyDescent="0.25">
      <c r="B102" s="132"/>
      <c r="C102" s="21" t="s">
        <v>132</v>
      </c>
      <c r="D102" s="24" t="s">
        <v>96</v>
      </c>
      <c r="E102" s="13">
        <v>30</v>
      </c>
      <c r="F102" s="133">
        <v>0</v>
      </c>
      <c r="G102" s="17"/>
      <c r="H102" s="134"/>
      <c r="I102" s="24"/>
      <c r="J102" s="134"/>
      <c r="K102" s="24">
        <f t="shared" si="7"/>
        <v>30</v>
      </c>
      <c r="L102" s="137"/>
      <c r="M102" s="17">
        <v>2</v>
      </c>
      <c r="N102" s="136"/>
      <c r="O102" s="17">
        <v>6</v>
      </c>
      <c r="P102" s="136"/>
      <c r="Q102" s="17">
        <v>10</v>
      </c>
      <c r="R102" s="136"/>
      <c r="S102" s="17">
        <v>12</v>
      </c>
      <c r="T102" s="137"/>
      <c r="U102" s="15"/>
      <c r="V102" s="133"/>
      <c r="W102" s="15"/>
      <c r="X102" s="133"/>
      <c r="Y102" s="15">
        <f t="shared" si="8"/>
        <v>12</v>
      </c>
      <c r="Z102" s="133"/>
    </row>
    <row r="103" spans="2:26" s="25" customFormat="1" ht="54" x14ac:dyDescent="0.25">
      <c r="B103" s="132"/>
      <c r="C103" s="21" t="s">
        <v>133</v>
      </c>
      <c r="D103" s="24" t="s">
        <v>96</v>
      </c>
      <c r="E103" s="13">
        <v>4</v>
      </c>
      <c r="F103" s="133">
        <v>0</v>
      </c>
      <c r="G103" s="17"/>
      <c r="H103" s="134"/>
      <c r="I103" s="24"/>
      <c r="J103" s="134"/>
      <c r="K103" s="24">
        <f t="shared" si="7"/>
        <v>4</v>
      </c>
      <c r="L103" s="137"/>
      <c r="M103" s="17">
        <v>1</v>
      </c>
      <c r="N103" s="136"/>
      <c r="O103" s="17">
        <v>2</v>
      </c>
      <c r="P103" s="136"/>
      <c r="Q103" s="17">
        <v>3</v>
      </c>
      <c r="R103" s="136"/>
      <c r="S103" s="17">
        <v>4</v>
      </c>
      <c r="T103" s="137"/>
      <c r="U103" s="15"/>
      <c r="V103" s="133"/>
      <c r="W103" s="15"/>
      <c r="X103" s="133"/>
      <c r="Y103" s="15">
        <f t="shared" si="8"/>
        <v>4</v>
      </c>
      <c r="Z103" s="133"/>
    </row>
    <row r="104" spans="2:26" s="25" customFormat="1" ht="36" x14ac:dyDescent="0.25">
      <c r="B104" s="132"/>
      <c r="C104" s="21" t="s">
        <v>134</v>
      </c>
      <c r="D104" s="24" t="s">
        <v>96</v>
      </c>
      <c r="E104" s="13">
        <v>4</v>
      </c>
      <c r="F104" s="133">
        <v>0</v>
      </c>
      <c r="G104" s="17"/>
      <c r="H104" s="134"/>
      <c r="I104" s="24"/>
      <c r="J104" s="134"/>
      <c r="K104" s="24">
        <f t="shared" si="7"/>
        <v>4</v>
      </c>
      <c r="L104" s="137"/>
      <c r="M104" s="17">
        <v>0</v>
      </c>
      <c r="N104" s="136"/>
      <c r="O104" s="17">
        <v>1</v>
      </c>
      <c r="P104" s="136"/>
      <c r="Q104" s="17">
        <v>2</v>
      </c>
      <c r="R104" s="136"/>
      <c r="S104" s="17">
        <v>2</v>
      </c>
      <c r="T104" s="137"/>
      <c r="U104" s="15"/>
      <c r="V104" s="133"/>
      <c r="W104" s="15"/>
      <c r="X104" s="133"/>
      <c r="Y104" s="15">
        <f t="shared" si="8"/>
        <v>2</v>
      </c>
      <c r="Z104" s="133"/>
    </row>
    <row r="105" spans="2:26" s="25" customFormat="1" ht="18" x14ac:dyDescent="0.25">
      <c r="B105" s="132" t="s">
        <v>135</v>
      </c>
      <c r="C105" s="21" t="s">
        <v>136</v>
      </c>
      <c r="D105" s="24" t="s">
        <v>91</v>
      </c>
      <c r="E105" s="13">
        <v>10000</v>
      </c>
      <c r="F105" s="133">
        <v>350000000</v>
      </c>
      <c r="G105" s="17"/>
      <c r="H105" s="139"/>
      <c r="I105" s="24"/>
      <c r="J105" s="139"/>
      <c r="K105" s="24">
        <f t="shared" si="7"/>
        <v>10000</v>
      </c>
      <c r="L105" s="140">
        <f>F105</f>
        <v>350000000</v>
      </c>
      <c r="M105" s="17">
        <v>0</v>
      </c>
      <c r="N105" s="136">
        <v>25500000</v>
      </c>
      <c r="O105" s="23">
        <v>0</v>
      </c>
      <c r="P105" s="136">
        <v>200500000</v>
      </c>
      <c r="Q105" s="17">
        <v>6000</v>
      </c>
      <c r="R105" s="136">
        <v>346000000</v>
      </c>
      <c r="S105" s="17">
        <v>10000</v>
      </c>
      <c r="T105" s="137">
        <v>370000000</v>
      </c>
      <c r="U105" s="15"/>
      <c r="V105" s="146"/>
      <c r="W105" s="15"/>
      <c r="X105" s="146"/>
      <c r="Y105" s="15">
        <f t="shared" si="8"/>
        <v>10000</v>
      </c>
      <c r="Z105" s="146">
        <f>T105</f>
        <v>370000000</v>
      </c>
    </row>
    <row r="106" spans="2:26" s="25" customFormat="1" ht="36" x14ac:dyDescent="0.25">
      <c r="B106" s="132"/>
      <c r="C106" s="21" t="s">
        <v>137</v>
      </c>
      <c r="D106" s="24" t="s">
        <v>41</v>
      </c>
      <c r="E106" s="13">
        <v>500</v>
      </c>
      <c r="F106" s="133">
        <v>0</v>
      </c>
      <c r="G106" s="17"/>
      <c r="H106" s="139"/>
      <c r="I106" s="24"/>
      <c r="J106" s="139"/>
      <c r="K106" s="24">
        <f t="shared" si="7"/>
        <v>500</v>
      </c>
      <c r="L106" s="140"/>
      <c r="M106" s="17">
        <v>50</v>
      </c>
      <c r="N106" s="136"/>
      <c r="O106" s="23">
        <v>200</v>
      </c>
      <c r="P106" s="136"/>
      <c r="Q106" s="17">
        <v>300</v>
      </c>
      <c r="R106" s="136"/>
      <c r="S106" s="17">
        <v>350</v>
      </c>
      <c r="T106" s="137"/>
      <c r="U106" s="15"/>
      <c r="V106" s="146"/>
      <c r="W106" s="15"/>
      <c r="X106" s="146"/>
      <c r="Y106" s="15">
        <f t="shared" si="8"/>
        <v>350</v>
      </c>
      <c r="Z106" s="146"/>
    </row>
    <row r="107" spans="2:26" s="25" customFormat="1" ht="36" x14ac:dyDescent="0.25">
      <c r="B107" s="132"/>
      <c r="C107" s="21" t="s">
        <v>138</v>
      </c>
      <c r="D107" s="24" t="s">
        <v>41</v>
      </c>
      <c r="E107" s="13">
        <v>200</v>
      </c>
      <c r="F107" s="133">
        <v>0</v>
      </c>
      <c r="G107" s="17"/>
      <c r="H107" s="139"/>
      <c r="I107" s="24"/>
      <c r="J107" s="139"/>
      <c r="K107" s="24">
        <f t="shared" si="7"/>
        <v>200</v>
      </c>
      <c r="L107" s="140"/>
      <c r="M107" s="17">
        <v>20</v>
      </c>
      <c r="N107" s="136"/>
      <c r="O107" s="23">
        <v>70</v>
      </c>
      <c r="P107" s="136"/>
      <c r="Q107" s="17">
        <v>100</v>
      </c>
      <c r="R107" s="136"/>
      <c r="S107" s="17">
        <v>110</v>
      </c>
      <c r="T107" s="137"/>
      <c r="U107" s="15"/>
      <c r="V107" s="146"/>
      <c r="W107" s="15"/>
      <c r="X107" s="146"/>
      <c r="Y107" s="15">
        <f t="shared" si="8"/>
        <v>110</v>
      </c>
      <c r="Z107" s="146"/>
    </row>
    <row r="108" spans="2:26" s="25" customFormat="1" ht="18" customHeight="1" x14ac:dyDescent="0.25">
      <c r="B108" s="132"/>
      <c r="C108" s="21" t="s">
        <v>139</v>
      </c>
      <c r="D108" s="24" t="s">
        <v>41</v>
      </c>
      <c r="E108" s="13">
        <v>150</v>
      </c>
      <c r="F108" s="133">
        <v>0</v>
      </c>
      <c r="G108" s="17"/>
      <c r="H108" s="139"/>
      <c r="I108" s="24"/>
      <c r="J108" s="139"/>
      <c r="K108" s="24">
        <f t="shared" si="7"/>
        <v>150</v>
      </c>
      <c r="L108" s="140"/>
      <c r="M108" s="17">
        <v>0</v>
      </c>
      <c r="N108" s="136"/>
      <c r="O108" s="23">
        <v>100</v>
      </c>
      <c r="P108" s="136"/>
      <c r="Q108" s="17">
        <v>150</v>
      </c>
      <c r="R108" s="136"/>
      <c r="S108" s="17">
        <v>150</v>
      </c>
      <c r="T108" s="137"/>
      <c r="U108" s="15"/>
      <c r="V108" s="146"/>
      <c r="W108" s="15"/>
      <c r="X108" s="146"/>
      <c r="Y108" s="15">
        <f t="shared" si="8"/>
        <v>150</v>
      </c>
      <c r="Z108" s="146"/>
    </row>
    <row r="109" spans="2:26" s="25" customFormat="1" ht="54" x14ac:dyDescent="0.25">
      <c r="B109" s="132"/>
      <c r="C109" s="21" t="s">
        <v>140</v>
      </c>
      <c r="D109" s="24" t="s">
        <v>41</v>
      </c>
      <c r="E109" s="13">
        <v>50</v>
      </c>
      <c r="F109" s="133">
        <v>0</v>
      </c>
      <c r="G109" s="17"/>
      <c r="H109" s="139"/>
      <c r="I109" s="24"/>
      <c r="J109" s="139"/>
      <c r="K109" s="24">
        <f t="shared" si="7"/>
        <v>50</v>
      </c>
      <c r="L109" s="140"/>
      <c r="M109" s="17">
        <v>200</v>
      </c>
      <c r="N109" s="136"/>
      <c r="O109" s="23">
        <v>200</v>
      </c>
      <c r="P109" s="136"/>
      <c r="Q109" s="17">
        <v>320</v>
      </c>
      <c r="R109" s="136"/>
      <c r="S109" s="17">
        <v>320</v>
      </c>
      <c r="T109" s="137"/>
      <c r="U109" s="15"/>
      <c r="V109" s="146"/>
      <c r="W109" s="15"/>
      <c r="X109" s="146"/>
      <c r="Y109" s="15">
        <f t="shared" si="8"/>
        <v>320</v>
      </c>
      <c r="Z109" s="146"/>
    </row>
    <row r="110" spans="2:26" s="25" customFormat="1" ht="18" x14ac:dyDescent="0.25">
      <c r="B110" s="132"/>
      <c r="C110" s="21" t="s">
        <v>141</v>
      </c>
      <c r="D110" s="24" t="s">
        <v>96</v>
      </c>
      <c r="E110" s="13">
        <v>449.5</v>
      </c>
      <c r="F110" s="133">
        <v>0</v>
      </c>
      <c r="G110" s="17"/>
      <c r="H110" s="139"/>
      <c r="I110" s="24"/>
      <c r="J110" s="139"/>
      <c r="K110" s="24">
        <f t="shared" si="7"/>
        <v>449.5</v>
      </c>
      <c r="L110" s="140"/>
      <c r="M110" s="17">
        <v>20</v>
      </c>
      <c r="N110" s="136"/>
      <c r="O110" s="23">
        <v>100</v>
      </c>
      <c r="P110" s="136"/>
      <c r="Q110" s="17">
        <v>160</v>
      </c>
      <c r="R110" s="136"/>
      <c r="S110" s="17">
        <v>200</v>
      </c>
      <c r="T110" s="137"/>
      <c r="U110" s="15"/>
      <c r="V110" s="146"/>
      <c r="W110" s="15"/>
      <c r="X110" s="146"/>
      <c r="Y110" s="15">
        <f t="shared" si="8"/>
        <v>200</v>
      </c>
      <c r="Z110" s="146"/>
    </row>
    <row r="111" spans="2:26" s="25" customFormat="1" ht="36" x14ac:dyDescent="0.25">
      <c r="B111" s="132"/>
      <c r="C111" s="21" t="s">
        <v>142</v>
      </c>
      <c r="D111" s="24" t="s">
        <v>41</v>
      </c>
      <c r="E111" s="13">
        <v>28000</v>
      </c>
      <c r="F111" s="133">
        <v>0</v>
      </c>
      <c r="G111" s="17"/>
      <c r="H111" s="139"/>
      <c r="I111" s="24"/>
      <c r="J111" s="139"/>
      <c r="K111" s="24">
        <f t="shared" si="7"/>
        <v>28000</v>
      </c>
      <c r="L111" s="140"/>
      <c r="M111" s="17">
        <v>400</v>
      </c>
      <c r="N111" s="136"/>
      <c r="O111" s="23">
        <v>25400</v>
      </c>
      <c r="P111" s="136"/>
      <c r="Q111" s="17">
        <v>45400</v>
      </c>
      <c r="R111" s="136"/>
      <c r="S111" s="17">
        <v>46000</v>
      </c>
      <c r="T111" s="137"/>
      <c r="U111" s="15"/>
      <c r="V111" s="146"/>
      <c r="W111" s="15"/>
      <c r="X111" s="146"/>
      <c r="Y111" s="15">
        <f t="shared" si="8"/>
        <v>46000</v>
      </c>
      <c r="Z111" s="146"/>
    </row>
    <row r="112" spans="2:26" s="25" customFormat="1" ht="36" x14ac:dyDescent="0.25">
      <c r="B112" s="132"/>
      <c r="C112" s="21" t="s">
        <v>143</v>
      </c>
      <c r="D112" s="24" t="s">
        <v>41</v>
      </c>
      <c r="E112" s="13">
        <v>2800</v>
      </c>
      <c r="F112" s="133">
        <v>0</v>
      </c>
      <c r="G112" s="17"/>
      <c r="H112" s="139"/>
      <c r="I112" s="24"/>
      <c r="J112" s="139"/>
      <c r="K112" s="24">
        <f t="shared" si="7"/>
        <v>2800</v>
      </c>
      <c r="L112" s="140"/>
      <c r="M112" s="17">
        <v>350</v>
      </c>
      <c r="N112" s="136"/>
      <c r="O112" s="23">
        <v>1550</v>
      </c>
      <c r="P112" s="136"/>
      <c r="Q112" s="17">
        <v>2750</v>
      </c>
      <c r="R112" s="136"/>
      <c r="S112" s="17">
        <v>3250</v>
      </c>
      <c r="T112" s="137"/>
      <c r="U112" s="15"/>
      <c r="V112" s="146"/>
      <c r="W112" s="15"/>
      <c r="X112" s="146"/>
      <c r="Y112" s="15">
        <f t="shared" si="8"/>
        <v>3250</v>
      </c>
      <c r="Z112" s="146"/>
    </row>
    <row r="113" spans="2:26" s="25" customFormat="1" ht="36" x14ac:dyDescent="0.25">
      <c r="B113" s="132"/>
      <c r="C113" s="21" t="s">
        <v>144</v>
      </c>
      <c r="D113" s="24" t="s">
        <v>41</v>
      </c>
      <c r="E113" s="13">
        <v>2500</v>
      </c>
      <c r="F113" s="133">
        <v>0</v>
      </c>
      <c r="G113" s="17"/>
      <c r="H113" s="139"/>
      <c r="I113" s="24"/>
      <c r="J113" s="139"/>
      <c r="K113" s="24">
        <f t="shared" si="7"/>
        <v>2500</v>
      </c>
      <c r="L113" s="140"/>
      <c r="M113" s="17">
        <v>400</v>
      </c>
      <c r="N113" s="136"/>
      <c r="O113" s="23">
        <v>1200</v>
      </c>
      <c r="P113" s="136"/>
      <c r="Q113" s="17">
        <v>2000</v>
      </c>
      <c r="R113" s="136"/>
      <c r="S113" s="17">
        <v>2500</v>
      </c>
      <c r="T113" s="137"/>
      <c r="U113" s="15"/>
      <c r="V113" s="146"/>
      <c r="W113" s="15"/>
      <c r="X113" s="146"/>
      <c r="Y113" s="15">
        <f t="shared" si="8"/>
        <v>2500</v>
      </c>
      <c r="Z113" s="146"/>
    </row>
    <row r="114" spans="2:26" s="25" customFormat="1" ht="36" x14ac:dyDescent="0.25">
      <c r="B114" s="132"/>
      <c r="C114" s="21" t="s">
        <v>145</v>
      </c>
      <c r="D114" s="24" t="s">
        <v>41</v>
      </c>
      <c r="E114" s="13">
        <v>1000</v>
      </c>
      <c r="F114" s="133">
        <v>0</v>
      </c>
      <c r="G114" s="17"/>
      <c r="H114" s="139"/>
      <c r="I114" s="24"/>
      <c r="J114" s="139"/>
      <c r="K114" s="24">
        <f t="shared" si="7"/>
        <v>1000</v>
      </c>
      <c r="L114" s="140"/>
      <c r="M114" s="17">
        <v>50</v>
      </c>
      <c r="N114" s="136"/>
      <c r="O114" s="23">
        <v>250</v>
      </c>
      <c r="P114" s="136"/>
      <c r="Q114" s="17">
        <v>450</v>
      </c>
      <c r="R114" s="136"/>
      <c r="S114" s="17">
        <v>600</v>
      </c>
      <c r="T114" s="137"/>
      <c r="U114" s="15"/>
      <c r="V114" s="146"/>
      <c r="W114" s="15"/>
      <c r="X114" s="146"/>
      <c r="Y114" s="15">
        <f t="shared" si="8"/>
        <v>600</v>
      </c>
      <c r="Z114" s="146"/>
    </row>
    <row r="115" spans="2:26" s="25" customFormat="1" ht="18" x14ac:dyDescent="0.25">
      <c r="B115" s="132"/>
      <c r="C115" s="21" t="s">
        <v>146</v>
      </c>
      <c r="D115" s="24" t="s">
        <v>91</v>
      </c>
      <c r="E115" s="13">
        <v>2600</v>
      </c>
      <c r="F115" s="133">
        <v>0</v>
      </c>
      <c r="G115" s="17"/>
      <c r="H115" s="139"/>
      <c r="I115" s="24"/>
      <c r="J115" s="139"/>
      <c r="K115" s="24">
        <f t="shared" si="7"/>
        <v>2600</v>
      </c>
      <c r="L115" s="140"/>
      <c r="M115" s="17">
        <v>100</v>
      </c>
      <c r="N115" s="136"/>
      <c r="O115" s="23">
        <v>400</v>
      </c>
      <c r="P115" s="136"/>
      <c r="Q115" s="17">
        <v>600</v>
      </c>
      <c r="R115" s="136"/>
      <c r="S115" s="17">
        <v>700</v>
      </c>
      <c r="T115" s="137"/>
      <c r="U115" s="15"/>
      <c r="V115" s="146"/>
      <c r="W115" s="15"/>
      <c r="X115" s="146"/>
      <c r="Y115" s="15">
        <f t="shared" si="8"/>
        <v>700</v>
      </c>
      <c r="Z115" s="146"/>
    </row>
    <row r="116" spans="2:26" s="25" customFormat="1" ht="18" x14ac:dyDescent="0.25">
      <c r="B116" s="132"/>
      <c r="C116" s="21" t="s">
        <v>147</v>
      </c>
      <c r="D116" s="24" t="s">
        <v>91</v>
      </c>
      <c r="E116" s="13">
        <v>1200</v>
      </c>
      <c r="F116" s="133">
        <v>0</v>
      </c>
      <c r="G116" s="17"/>
      <c r="H116" s="139"/>
      <c r="I116" s="24"/>
      <c r="J116" s="139"/>
      <c r="K116" s="24">
        <f t="shared" si="7"/>
        <v>1200</v>
      </c>
      <c r="L116" s="140"/>
      <c r="M116" s="17">
        <v>80</v>
      </c>
      <c r="N116" s="136"/>
      <c r="O116" s="23">
        <v>380</v>
      </c>
      <c r="P116" s="136"/>
      <c r="Q116" s="17">
        <v>600</v>
      </c>
      <c r="R116" s="136"/>
      <c r="S116" s="17">
        <v>680</v>
      </c>
      <c r="T116" s="137"/>
      <c r="U116" s="15"/>
      <c r="V116" s="146"/>
      <c r="W116" s="15"/>
      <c r="X116" s="146"/>
      <c r="Y116" s="15">
        <f t="shared" si="8"/>
        <v>680</v>
      </c>
      <c r="Z116" s="146"/>
    </row>
    <row r="117" spans="2:26" s="25" customFormat="1" ht="18" x14ac:dyDescent="0.25">
      <c r="B117" s="132"/>
      <c r="C117" s="21" t="s">
        <v>148</v>
      </c>
      <c r="D117" s="24" t="s">
        <v>41</v>
      </c>
      <c r="E117" s="13">
        <v>2600</v>
      </c>
      <c r="F117" s="133">
        <v>0</v>
      </c>
      <c r="G117" s="17"/>
      <c r="H117" s="139"/>
      <c r="I117" s="24"/>
      <c r="J117" s="139"/>
      <c r="K117" s="24">
        <f t="shared" si="7"/>
        <v>2600</v>
      </c>
      <c r="L117" s="140"/>
      <c r="M117" s="17">
        <v>100</v>
      </c>
      <c r="N117" s="136"/>
      <c r="O117" s="23">
        <v>600</v>
      </c>
      <c r="P117" s="136"/>
      <c r="Q117" s="17">
        <v>1100</v>
      </c>
      <c r="R117" s="136"/>
      <c r="S117" s="17">
        <v>1300</v>
      </c>
      <c r="T117" s="137"/>
      <c r="U117" s="15"/>
      <c r="V117" s="146"/>
      <c r="W117" s="15"/>
      <c r="X117" s="146"/>
      <c r="Y117" s="15">
        <f t="shared" si="8"/>
        <v>1300</v>
      </c>
      <c r="Z117" s="146"/>
    </row>
    <row r="118" spans="2:26" s="25" customFormat="1" ht="18" x14ac:dyDescent="0.25">
      <c r="B118" s="132"/>
      <c r="C118" s="21" t="s">
        <v>149</v>
      </c>
      <c r="D118" s="24" t="s">
        <v>41</v>
      </c>
      <c r="E118" s="13">
        <v>2500</v>
      </c>
      <c r="F118" s="133">
        <v>0</v>
      </c>
      <c r="G118" s="17"/>
      <c r="H118" s="139"/>
      <c r="I118" s="24"/>
      <c r="J118" s="139"/>
      <c r="K118" s="24">
        <f t="shared" si="7"/>
        <v>2500</v>
      </c>
      <c r="L118" s="140"/>
      <c r="M118" s="17">
        <v>100</v>
      </c>
      <c r="N118" s="136"/>
      <c r="O118" s="23">
        <v>900</v>
      </c>
      <c r="P118" s="136"/>
      <c r="Q118" s="17">
        <v>1600</v>
      </c>
      <c r="R118" s="136"/>
      <c r="S118" s="17">
        <v>1900</v>
      </c>
      <c r="T118" s="137"/>
      <c r="U118" s="15"/>
      <c r="V118" s="146"/>
      <c r="W118" s="15"/>
      <c r="X118" s="146"/>
      <c r="Y118" s="15">
        <f t="shared" si="8"/>
        <v>1900</v>
      </c>
      <c r="Z118" s="146"/>
    </row>
    <row r="119" spans="2:26" s="25" customFormat="1" ht="18" x14ac:dyDescent="0.25">
      <c r="B119" s="132" t="s">
        <v>150</v>
      </c>
      <c r="C119" s="21" t="s">
        <v>151</v>
      </c>
      <c r="D119" s="24" t="s">
        <v>41</v>
      </c>
      <c r="E119" s="13">
        <v>620</v>
      </c>
      <c r="F119" s="133">
        <v>20320000.329999998</v>
      </c>
      <c r="G119" s="17"/>
      <c r="H119" s="139"/>
      <c r="I119" s="24"/>
      <c r="J119" s="139"/>
      <c r="K119" s="24">
        <f t="shared" si="7"/>
        <v>620</v>
      </c>
      <c r="L119" s="140">
        <f>F119</f>
        <v>20320000.329999998</v>
      </c>
      <c r="M119" s="17">
        <v>0</v>
      </c>
      <c r="N119" s="136">
        <v>2000000</v>
      </c>
      <c r="O119" s="23">
        <v>200</v>
      </c>
      <c r="P119" s="136">
        <v>10000000</v>
      </c>
      <c r="Q119" s="17">
        <v>350</v>
      </c>
      <c r="R119" s="136">
        <v>15000000</v>
      </c>
      <c r="S119" s="17">
        <v>400</v>
      </c>
      <c r="T119" s="137">
        <v>18000000</v>
      </c>
      <c r="U119" s="15"/>
      <c r="V119" s="146"/>
      <c r="W119" s="15"/>
      <c r="X119" s="146"/>
      <c r="Y119" s="15">
        <f t="shared" si="8"/>
        <v>400</v>
      </c>
      <c r="Z119" s="146">
        <f>T119</f>
        <v>18000000</v>
      </c>
    </row>
    <row r="120" spans="2:26" s="25" customFormat="1" ht="36" x14ac:dyDescent="0.25">
      <c r="B120" s="132"/>
      <c r="C120" s="21" t="s">
        <v>152</v>
      </c>
      <c r="D120" s="24" t="s">
        <v>25</v>
      </c>
      <c r="E120" s="13">
        <v>50</v>
      </c>
      <c r="F120" s="133">
        <v>0</v>
      </c>
      <c r="G120" s="17"/>
      <c r="H120" s="148"/>
      <c r="I120" s="24"/>
      <c r="J120" s="148"/>
      <c r="K120" s="24">
        <f t="shared" si="7"/>
        <v>50</v>
      </c>
      <c r="L120" s="149"/>
      <c r="M120" s="17">
        <v>5</v>
      </c>
      <c r="N120" s="136"/>
      <c r="O120" s="23">
        <v>25</v>
      </c>
      <c r="P120" s="136"/>
      <c r="Q120" s="17">
        <v>45</v>
      </c>
      <c r="R120" s="136"/>
      <c r="S120" s="17">
        <v>50</v>
      </c>
      <c r="T120" s="137"/>
      <c r="U120" s="15"/>
      <c r="V120" s="147"/>
      <c r="W120" s="15"/>
      <c r="X120" s="147"/>
      <c r="Y120" s="15">
        <f t="shared" si="8"/>
        <v>50</v>
      </c>
      <c r="Z120" s="147"/>
    </row>
    <row r="121" spans="2:26" s="25" customFormat="1" ht="18" x14ac:dyDescent="0.25">
      <c r="B121" s="132"/>
      <c r="C121" s="21" t="s">
        <v>153</v>
      </c>
      <c r="D121" s="24" t="s">
        <v>91</v>
      </c>
      <c r="E121" s="13">
        <v>750</v>
      </c>
      <c r="F121" s="133">
        <v>0</v>
      </c>
      <c r="G121" s="17"/>
      <c r="H121" s="148"/>
      <c r="I121" s="24"/>
      <c r="J121" s="148"/>
      <c r="K121" s="24">
        <f t="shared" si="7"/>
        <v>750</v>
      </c>
      <c r="L121" s="149"/>
      <c r="M121" s="17">
        <v>20</v>
      </c>
      <c r="N121" s="136"/>
      <c r="O121" s="23">
        <v>220</v>
      </c>
      <c r="P121" s="136"/>
      <c r="Q121" s="17">
        <v>420</v>
      </c>
      <c r="R121" s="136"/>
      <c r="S121" s="17">
        <v>570</v>
      </c>
      <c r="T121" s="137"/>
      <c r="U121" s="15"/>
      <c r="V121" s="147"/>
      <c r="W121" s="15"/>
      <c r="X121" s="147"/>
      <c r="Y121" s="15">
        <f t="shared" si="8"/>
        <v>570</v>
      </c>
      <c r="Z121" s="147"/>
    </row>
    <row r="122" spans="2:26" s="25" customFormat="1" ht="35.25" customHeight="1" x14ac:dyDescent="0.25">
      <c r="B122" s="21" t="s">
        <v>154</v>
      </c>
      <c r="C122" s="21"/>
      <c r="D122" s="24" t="s">
        <v>41</v>
      </c>
      <c r="E122" s="13">
        <v>1000</v>
      </c>
      <c r="F122" s="14">
        <v>10000000</v>
      </c>
      <c r="G122" s="17"/>
      <c r="H122" s="22"/>
      <c r="I122" s="24"/>
      <c r="J122" s="22"/>
      <c r="K122" s="24">
        <f t="shared" si="7"/>
        <v>1000</v>
      </c>
      <c r="L122" s="28">
        <f>F122</f>
        <v>10000000</v>
      </c>
      <c r="M122" s="17">
        <v>100</v>
      </c>
      <c r="N122" s="18">
        <v>1500000</v>
      </c>
      <c r="O122" s="23">
        <v>300</v>
      </c>
      <c r="P122" s="18">
        <v>4300000</v>
      </c>
      <c r="Q122" s="17">
        <v>600</v>
      </c>
      <c r="R122" s="18">
        <v>8500000</v>
      </c>
      <c r="S122" s="17">
        <v>700</v>
      </c>
      <c r="T122" s="19">
        <v>10000000</v>
      </c>
      <c r="U122" s="15"/>
      <c r="V122" s="53"/>
      <c r="W122" s="15"/>
      <c r="X122" s="53"/>
      <c r="Y122" s="15">
        <f t="shared" si="8"/>
        <v>700</v>
      </c>
      <c r="Z122" s="53">
        <f>T122</f>
        <v>10000000</v>
      </c>
    </row>
    <row r="123" spans="2:26" s="25" customFormat="1" ht="35.25" customHeight="1" x14ac:dyDescent="0.25">
      <c r="B123" s="21" t="s">
        <v>155</v>
      </c>
      <c r="C123" s="21"/>
      <c r="D123" s="24" t="s">
        <v>41</v>
      </c>
      <c r="E123" s="13">
        <v>150</v>
      </c>
      <c r="F123" s="14">
        <v>5000000.0000000009</v>
      </c>
      <c r="G123" s="17"/>
      <c r="H123" s="22"/>
      <c r="I123" s="24"/>
      <c r="J123" s="22"/>
      <c r="K123" s="24">
        <f t="shared" si="7"/>
        <v>150</v>
      </c>
      <c r="L123" s="28">
        <f>F123</f>
        <v>5000000.0000000009</v>
      </c>
      <c r="M123" s="17">
        <v>0</v>
      </c>
      <c r="N123" s="18">
        <v>0</v>
      </c>
      <c r="O123" s="23">
        <v>0</v>
      </c>
      <c r="P123" s="18">
        <v>0</v>
      </c>
      <c r="Q123" s="17">
        <v>0</v>
      </c>
      <c r="R123" s="18">
        <v>0</v>
      </c>
      <c r="S123" s="17">
        <v>0</v>
      </c>
      <c r="T123" s="19">
        <v>0</v>
      </c>
      <c r="U123" s="15"/>
      <c r="V123" s="53"/>
      <c r="W123" s="15"/>
      <c r="X123" s="53"/>
      <c r="Y123" s="15">
        <f t="shared" si="8"/>
        <v>0</v>
      </c>
      <c r="Z123" s="53">
        <f>T123</f>
        <v>0</v>
      </c>
    </row>
    <row r="124" spans="2:26" s="25" customFormat="1" ht="36" x14ac:dyDescent="0.25">
      <c r="B124" s="21" t="s">
        <v>156</v>
      </c>
      <c r="C124" s="21" t="s">
        <v>157</v>
      </c>
      <c r="D124" s="24" t="s">
        <v>41</v>
      </c>
      <c r="E124" s="13">
        <v>20000</v>
      </c>
      <c r="F124" s="14">
        <v>52999999.879999951</v>
      </c>
      <c r="G124" s="17"/>
      <c r="H124" s="24"/>
      <c r="I124" s="24"/>
      <c r="J124" s="24"/>
      <c r="K124" s="24">
        <f t="shared" si="7"/>
        <v>20000</v>
      </c>
      <c r="L124" s="19">
        <f>F124</f>
        <v>52999999.879999951</v>
      </c>
      <c r="M124" s="17">
        <v>0</v>
      </c>
      <c r="N124" s="18">
        <v>0</v>
      </c>
      <c r="O124" s="17">
        <v>0</v>
      </c>
      <c r="P124" s="18">
        <v>0</v>
      </c>
      <c r="Q124" s="17">
        <v>43900</v>
      </c>
      <c r="R124" s="18">
        <v>35000000</v>
      </c>
      <c r="S124" s="17">
        <v>0</v>
      </c>
      <c r="T124" s="19">
        <v>35000000</v>
      </c>
      <c r="U124" s="15"/>
      <c r="V124" s="14"/>
      <c r="W124" s="15"/>
      <c r="X124" s="14"/>
      <c r="Y124" s="15">
        <f t="shared" si="8"/>
        <v>0</v>
      </c>
      <c r="Z124" s="14">
        <f>T124</f>
        <v>35000000</v>
      </c>
    </row>
    <row r="125" spans="2:26" s="25" customFormat="1" ht="18" x14ac:dyDescent="0.25">
      <c r="B125" s="132" t="s">
        <v>158</v>
      </c>
      <c r="C125" s="45" t="s">
        <v>159</v>
      </c>
      <c r="D125" s="24" t="s">
        <v>41</v>
      </c>
      <c r="E125" s="13">
        <v>1700</v>
      </c>
      <c r="F125" s="133">
        <v>200000000.00000018</v>
      </c>
      <c r="G125" s="17"/>
      <c r="H125" s="139"/>
      <c r="I125" s="24"/>
      <c r="J125" s="139"/>
      <c r="K125" s="24">
        <f t="shared" si="7"/>
        <v>1700</v>
      </c>
      <c r="L125" s="140">
        <f>F125</f>
        <v>200000000.00000018</v>
      </c>
      <c r="M125" s="17">
        <v>0</v>
      </c>
      <c r="N125" s="136">
        <v>249737.67123287672</v>
      </c>
      <c r="O125" s="23">
        <v>0</v>
      </c>
      <c r="P125" s="136">
        <v>50421779.424657539</v>
      </c>
      <c r="Q125" s="17">
        <v>0</v>
      </c>
      <c r="R125" s="136">
        <v>221744712.42465752</v>
      </c>
      <c r="S125" s="17">
        <v>0</v>
      </c>
      <c r="T125" s="137">
        <v>221999999.82191777</v>
      </c>
      <c r="U125" s="15"/>
      <c r="V125" s="146"/>
      <c r="W125" s="15"/>
      <c r="X125" s="146"/>
      <c r="Y125" s="15">
        <f t="shared" si="8"/>
        <v>0</v>
      </c>
      <c r="Z125" s="146">
        <f>T125</f>
        <v>221999999.82191777</v>
      </c>
    </row>
    <row r="126" spans="2:26" s="25" customFormat="1" ht="18" x14ac:dyDescent="0.25">
      <c r="B126" s="132"/>
      <c r="C126" s="45" t="s">
        <v>160</v>
      </c>
      <c r="D126" s="24" t="s">
        <v>161</v>
      </c>
      <c r="E126" s="13">
        <v>0</v>
      </c>
      <c r="F126" s="133">
        <v>0</v>
      </c>
      <c r="G126" s="17"/>
      <c r="H126" s="139"/>
      <c r="I126" s="24"/>
      <c r="J126" s="139"/>
      <c r="K126" s="24">
        <f t="shared" si="7"/>
        <v>0</v>
      </c>
      <c r="L126" s="140"/>
      <c r="M126" s="17">
        <v>0</v>
      </c>
      <c r="N126" s="136"/>
      <c r="O126" s="23">
        <v>0</v>
      </c>
      <c r="P126" s="136"/>
      <c r="Q126" s="17">
        <v>0</v>
      </c>
      <c r="R126" s="136"/>
      <c r="S126" s="17">
        <v>0</v>
      </c>
      <c r="T126" s="137"/>
      <c r="U126" s="15"/>
      <c r="V126" s="146"/>
      <c r="W126" s="15"/>
      <c r="X126" s="146"/>
      <c r="Y126" s="15">
        <f t="shared" si="8"/>
        <v>0</v>
      </c>
      <c r="Z126" s="146"/>
    </row>
    <row r="127" spans="2:26" s="25" customFormat="1" ht="18" x14ac:dyDescent="0.25">
      <c r="B127" s="132"/>
      <c r="C127" s="45" t="s">
        <v>162</v>
      </c>
      <c r="D127" s="24" t="s">
        <v>161</v>
      </c>
      <c r="E127" s="13">
        <v>0</v>
      </c>
      <c r="F127" s="133">
        <v>0</v>
      </c>
      <c r="G127" s="17"/>
      <c r="H127" s="139"/>
      <c r="I127" s="24"/>
      <c r="J127" s="139"/>
      <c r="K127" s="24">
        <f t="shared" si="7"/>
        <v>0</v>
      </c>
      <c r="L127" s="140"/>
      <c r="M127" s="17">
        <v>0</v>
      </c>
      <c r="N127" s="136"/>
      <c r="O127" s="23">
        <v>13.8</v>
      </c>
      <c r="P127" s="136"/>
      <c r="Q127" s="17">
        <v>54.8</v>
      </c>
      <c r="R127" s="136"/>
      <c r="S127" s="17">
        <v>54.8</v>
      </c>
      <c r="T127" s="137"/>
      <c r="U127" s="15"/>
      <c r="V127" s="146"/>
      <c r="W127" s="15"/>
      <c r="X127" s="146"/>
      <c r="Y127" s="15">
        <f t="shared" si="8"/>
        <v>54.8</v>
      </c>
      <c r="Z127" s="146"/>
    </row>
    <row r="128" spans="2:26" s="25" customFormat="1" ht="18" x14ac:dyDescent="0.25">
      <c r="B128" s="132" t="s">
        <v>163</v>
      </c>
      <c r="C128" s="45" t="s">
        <v>159</v>
      </c>
      <c r="D128" s="24" t="s">
        <v>41</v>
      </c>
      <c r="E128" s="13">
        <v>0</v>
      </c>
      <c r="F128" s="133">
        <v>30000000</v>
      </c>
      <c r="G128" s="17"/>
      <c r="H128" s="139"/>
      <c r="I128" s="24"/>
      <c r="J128" s="139"/>
      <c r="K128" s="24">
        <f t="shared" si="7"/>
        <v>0</v>
      </c>
      <c r="L128" s="140">
        <f>F128</f>
        <v>30000000</v>
      </c>
      <c r="M128" s="17">
        <v>80</v>
      </c>
      <c r="N128" s="136">
        <v>3000000</v>
      </c>
      <c r="O128" s="23">
        <v>460</v>
      </c>
      <c r="P128" s="136">
        <v>19000000</v>
      </c>
      <c r="Q128" s="17">
        <v>890</v>
      </c>
      <c r="R128" s="136">
        <v>38000000</v>
      </c>
      <c r="S128" s="17">
        <v>890</v>
      </c>
      <c r="T128" s="137">
        <v>38000000</v>
      </c>
      <c r="U128" s="15"/>
      <c r="V128" s="146"/>
      <c r="W128" s="15"/>
      <c r="X128" s="146"/>
      <c r="Y128" s="15">
        <f t="shared" si="8"/>
        <v>890</v>
      </c>
      <c r="Z128" s="146">
        <f>T128</f>
        <v>38000000</v>
      </c>
    </row>
    <row r="129" spans="2:27" s="25" customFormat="1" ht="36" x14ac:dyDescent="0.25">
      <c r="B129" s="132"/>
      <c r="C129" s="45" t="s">
        <v>164</v>
      </c>
      <c r="D129" s="24" t="s">
        <v>41</v>
      </c>
      <c r="E129" s="13">
        <v>1000</v>
      </c>
      <c r="F129" s="133">
        <v>0</v>
      </c>
      <c r="G129" s="17"/>
      <c r="H129" s="139"/>
      <c r="I129" s="24"/>
      <c r="J129" s="139"/>
      <c r="K129" s="24">
        <f t="shared" si="7"/>
        <v>1000</v>
      </c>
      <c r="L129" s="140"/>
      <c r="M129" s="17">
        <v>0</v>
      </c>
      <c r="N129" s="136"/>
      <c r="O129" s="23">
        <v>20</v>
      </c>
      <c r="P129" s="136"/>
      <c r="Q129" s="17">
        <v>50</v>
      </c>
      <c r="R129" s="136"/>
      <c r="S129" s="17">
        <v>50</v>
      </c>
      <c r="T129" s="137"/>
      <c r="U129" s="15"/>
      <c r="V129" s="146"/>
      <c r="W129" s="15"/>
      <c r="X129" s="146"/>
      <c r="Y129" s="15">
        <f t="shared" si="8"/>
        <v>50</v>
      </c>
      <c r="Z129" s="146"/>
    </row>
    <row r="130" spans="2:27" s="25" customFormat="1" ht="18" x14ac:dyDescent="0.25">
      <c r="B130" s="132" t="s">
        <v>165</v>
      </c>
      <c r="C130" s="45" t="s">
        <v>166</v>
      </c>
      <c r="D130" s="24" t="s">
        <v>41</v>
      </c>
      <c r="E130" s="13">
        <v>10</v>
      </c>
      <c r="F130" s="133">
        <v>37471112.643631667</v>
      </c>
      <c r="G130" s="17"/>
      <c r="H130" s="139"/>
      <c r="I130" s="24"/>
      <c r="J130" s="139"/>
      <c r="K130" s="24">
        <f t="shared" si="7"/>
        <v>10</v>
      </c>
      <c r="L130" s="140">
        <f>F130</f>
        <v>37471112.643631667</v>
      </c>
      <c r="M130" s="17">
        <v>0</v>
      </c>
      <c r="N130" s="136">
        <v>0</v>
      </c>
      <c r="O130" s="23">
        <v>60</v>
      </c>
      <c r="P130" s="136">
        <v>13500000</v>
      </c>
      <c r="Q130" s="17">
        <v>120</v>
      </c>
      <c r="R130" s="136">
        <v>31500000</v>
      </c>
      <c r="S130" s="17">
        <v>130</v>
      </c>
      <c r="T130" s="137">
        <v>35500000</v>
      </c>
      <c r="U130" s="15"/>
      <c r="V130" s="146"/>
      <c r="W130" s="15"/>
      <c r="X130" s="146"/>
      <c r="Y130" s="15">
        <f t="shared" si="8"/>
        <v>130</v>
      </c>
      <c r="Z130" s="146">
        <f>T130</f>
        <v>35500000</v>
      </c>
    </row>
    <row r="131" spans="2:27" s="25" customFormat="1" ht="18" x14ac:dyDescent="0.25">
      <c r="B131" s="132"/>
      <c r="C131" s="21" t="s">
        <v>167</v>
      </c>
      <c r="D131" s="22" t="s">
        <v>41</v>
      </c>
      <c r="E131" s="13">
        <v>450</v>
      </c>
      <c r="F131" s="133">
        <v>0</v>
      </c>
      <c r="G131" s="17"/>
      <c r="H131" s="139"/>
      <c r="I131" s="24"/>
      <c r="J131" s="139"/>
      <c r="K131" s="24">
        <f t="shared" si="7"/>
        <v>450</v>
      </c>
      <c r="L131" s="140"/>
      <c r="M131" s="17">
        <v>0</v>
      </c>
      <c r="N131" s="136"/>
      <c r="O131" s="23">
        <v>45</v>
      </c>
      <c r="P131" s="136"/>
      <c r="Q131" s="17">
        <v>115</v>
      </c>
      <c r="R131" s="136"/>
      <c r="S131" s="17">
        <v>135</v>
      </c>
      <c r="T131" s="137"/>
      <c r="U131" s="15"/>
      <c r="V131" s="146"/>
      <c r="W131" s="15"/>
      <c r="X131" s="146"/>
      <c r="Y131" s="15">
        <f t="shared" si="8"/>
        <v>135</v>
      </c>
      <c r="Z131" s="146"/>
    </row>
    <row r="132" spans="2:27" s="25" customFormat="1" ht="18" x14ac:dyDescent="0.25">
      <c r="B132" s="132"/>
      <c r="C132" s="45" t="s">
        <v>168</v>
      </c>
      <c r="D132" s="22" t="s">
        <v>41</v>
      </c>
      <c r="E132" s="13">
        <v>50</v>
      </c>
      <c r="F132" s="133"/>
      <c r="G132" s="17"/>
      <c r="H132" s="139"/>
      <c r="I132" s="24"/>
      <c r="J132" s="139"/>
      <c r="K132" s="24">
        <f>E132</f>
        <v>50</v>
      </c>
      <c r="L132" s="140"/>
      <c r="M132" s="17">
        <v>0</v>
      </c>
      <c r="N132" s="136"/>
      <c r="O132" s="23">
        <v>10</v>
      </c>
      <c r="P132" s="136"/>
      <c r="Q132" s="17">
        <v>15</v>
      </c>
      <c r="R132" s="136"/>
      <c r="S132" s="17"/>
      <c r="T132" s="137"/>
      <c r="U132" s="15"/>
      <c r="V132" s="146"/>
      <c r="W132" s="15"/>
      <c r="X132" s="146"/>
      <c r="Y132" s="15"/>
      <c r="Z132" s="146"/>
    </row>
    <row r="133" spans="2:27" s="25" customFormat="1" ht="18" x14ac:dyDescent="0.25">
      <c r="B133" s="132"/>
      <c r="C133" s="45" t="s">
        <v>169</v>
      </c>
      <c r="D133" s="22" t="s">
        <v>161</v>
      </c>
      <c r="E133" s="62"/>
      <c r="F133" s="133">
        <v>0</v>
      </c>
      <c r="G133" s="17"/>
      <c r="H133" s="139"/>
      <c r="I133" s="24"/>
      <c r="J133" s="139"/>
      <c r="K133" s="39"/>
      <c r="L133" s="140"/>
      <c r="M133" s="17">
        <v>0</v>
      </c>
      <c r="N133" s="136"/>
      <c r="O133" s="23">
        <v>20</v>
      </c>
      <c r="P133" s="136"/>
      <c r="Q133" s="17">
        <v>20</v>
      </c>
      <c r="R133" s="136"/>
      <c r="S133" s="17">
        <v>20</v>
      </c>
      <c r="T133" s="137"/>
      <c r="U133" s="15"/>
      <c r="V133" s="146"/>
      <c r="W133" s="15"/>
      <c r="X133" s="146"/>
      <c r="Y133" s="15">
        <f t="shared" si="8"/>
        <v>20</v>
      </c>
      <c r="Z133" s="146"/>
    </row>
    <row r="134" spans="2:27" s="25" customFormat="1" ht="54" x14ac:dyDescent="0.25">
      <c r="B134" s="21" t="s">
        <v>170</v>
      </c>
      <c r="C134" s="45" t="s">
        <v>171</v>
      </c>
      <c r="D134" s="24" t="s">
        <v>25</v>
      </c>
      <c r="E134" s="13">
        <v>380</v>
      </c>
      <c r="F134" s="14">
        <v>8100000</v>
      </c>
      <c r="G134" s="17"/>
      <c r="H134" s="24"/>
      <c r="I134" s="24"/>
      <c r="J134" s="24"/>
      <c r="K134" s="24">
        <f t="shared" si="7"/>
        <v>380</v>
      </c>
      <c r="L134" s="19">
        <f>F134</f>
        <v>8100000</v>
      </c>
      <c r="M134" s="17">
        <v>20</v>
      </c>
      <c r="N134" s="18">
        <v>1600000</v>
      </c>
      <c r="O134" s="17">
        <v>20</v>
      </c>
      <c r="P134" s="18">
        <v>3850000</v>
      </c>
      <c r="Q134" s="17">
        <v>20</v>
      </c>
      <c r="R134" s="18">
        <v>5600000</v>
      </c>
      <c r="S134" s="17">
        <v>20</v>
      </c>
      <c r="T134" s="19">
        <v>7450000</v>
      </c>
      <c r="U134" s="15"/>
      <c r="V134" s="14"/>
      <c r="W134" s="15"/>
      <c r="X134" s="14"/>
      <c r="Y134" s="15">
        <f t="shared" si="8"/>
        <v>20</v>
      </c>
      <c r="Z134" s="14">
        <f>T134</f>
        <v>7450000</v>
      </c>
    </row>
    <row r="135" spans="2:27" s="36" customFormat="1" ht="18" x14ac:dyDescent="0.25">
      <c r="B135" s="30" t="s">
        <v>172</v>
      </c>
      <c r="C135" s="30"/>
      <c r="D135" s="31"/>
      <c r="E135" s="31"/>
      <c r="F135" s="32">
        <f>SUM(F94:F134)</f>
        <v>758891113.13363171</v>
      </c>
      <c r="G135" s="35">
        <f>SUM(G94:G134)</f>
        <v>0</v>
      </c>
      <c r="H135" s="31">
        <f>SUM(H94:H134)</f>
        <v>0</v>
      </c>
      <c r="I135" s="31"/>
      <c r="J135" s="31">
        <f>SUM(J94:J134)</f>
        <v>0</v>
      </c>
      <c r="K135" s="31"/>
      <c r="L135" s="34">
        <f>SUM(L94:L134)</f>
        <v>758891113.13363171</v>
      </c>
      <c r="M135" s="35"/>
      <c r="N135" s="32">
        <f>SUM(N94:N134)</f>
        <v>38849737.671232879</v>
      </c>
      <c r="O135" s="35"/>
      <c r="P135" s="32">
        <f>SUM(P94:P134)</f>
        <v>322571779.42465752</v>
      </c>
      <c r="Q135" s="35"/>
      <c r="R135" s="32">
        <f>SUM(R94:R134)</f>
        <v>738344712.42465758</v>
      </c>
      <c r="S135" s="35"/>
      <c r="T135" s="34">
        <f>SUM(T94:T134)</f>
        <v>777949999.82191777</v>
      </c>
      <c r="U135" s="35">
        <v>0</v>
      </c>
      <c r="V135" s="32">
        <f>SUM(V94:V134)</f>
        <v>0</v>
      </c>
      <c r="W135" s="35"/>
      <c r="X135" s="32">
        <f>SUM(X94:X134)</f>
        <v>0</v>
      </c>
      <c r="Y135" s="35"/>
      <c r="Z135" s="32">
        <f>SUM(Z94:Z134)</f>
        <v>777949999.82191777</v>
      </c>
    </row>
    <row r="136" spans="2:27" s="71" customFormat="1" ht="18" x14ac:dyDescent="0.25">
      <c r="B136" s="30" t="s">
        <v>173</v>
      </c>
      <c r="C136" s="30"/>
      <c r="D136" s="31"/>
      <c r="E136" s="31"/>
      <c r="F136" s="32">
        <f>+F46+F91+F135</f>
        <v>2085572767.7389274</v>
      </c>
      <c r="G136" s="35"/>
      <c r="H136" s="31">
        <f>+H46+H91+H135</f>
        <v>749123090.60529578</v>
      </c>
      <c r="I136" s="31"/>
      <c r="J136" s="31">
        <f>+J46+J91+J135</f>
        <v>577558564</v>
      </c>
      <c r="K136" s="31"/>
      <c r="L136" s="34">
        <f>+L46+L91+L135</f>
        <v>758891113.13363171</v>
      </c>
      <c r="M136" s="35"/>
      <c r="N136" s="32">
        <f>+N46+N91+N135</f>
        <v>359907034.76440006</v>
      </c>
      <c r="O136" s="35"/>
      <c r="P136" s="32">
        <f>+P46+P91+P135</f>
        <v>996693746.83282971</v>
      </c>
      <c r="Q136" s="35"/>
      <c r="R136" s="32">
        <f>+R46+R91+R135</f>
        <v>1740334281.955219</v>
      </c>
      <c r="S136" s="35"/>
      <c r="T136" s="34">
        <f>+T46+T91+T135</f>
        <v>2100240489.1737654</v>
      </c>
      <c r="U136" s="35"/>
      <c r="V136" s="32">
        <f>SUM(V135,V91,V46)</f>
        <v>790653048.60184777</v>
      </c>
      <c r="W136" s="35"/>
      <c r="X136" s="32">
        <f>SUM(X135,X91,X46)</f>
        <v>531637440.75</v>
      </c>
      <c r="Y136" s="35"/>
      <c r="Z136" s="32">
        <f>SUM(Z135,Z91,Z46)</f>
        <v>777949999.82191777</v>
      </c>
    </row>
    <row r="137" spans="2:27" s="72" customFormat="1" ht="18" x14ac:dyDescent="0.25">
      <c r="B137" s="37"/>
      <c r="C137" s="37"/>
      <c r="D137" s="13"/>
      <c r="E137" s="13"/>
      <c r="F137" s="14"/>
      <c r="G137" s="17"/>
      <c r="H137" s="13"/>
      <c r="I137" s="24"/>
      <c r="J137" s="13"/>
      <c r="K137" s="24"/>
      <c r="L137" s="16"/>
      <c r="M137" s="17"/>
      <c r="N137" s="18"/>
      <c r="O137" s="17"/>
      <c r="P137" s="18"/>
      <c r="Q137" s="17"/>
      <c r="R137" s="18"/>
      <c r="S137" s="17"/>
      <c r="T137" s="19"/>
      <c r="U137" s="17"/>
      <c r="V137" s="14"/>
      <c r="W137" s="17"/>
      <c r="X137" s="14"/>
      <c r="Y137" s="17"/>
      <c r="Z137" s="14"/>
    </row>
    <row r="138" spans="2:27" s="25" customFormat="1" ht="18" x14ac:dyDescent="0.25">
      <c r="B138" s="73" t="s">
        <v>174</v>
      </c>
      <c r="C138" s="45" t="s">
        <v>175</v>
      </c>
      <c r="D138" s="24" t="s">
        <v>20</v>
      </c>
      <c r="E138" s="24">
        <v>12</v>
      </c>
      <c r="F138" s="14">
        <v>437566968.99023199</v>
      </c>
      <c r="G138" s="23">
        <v>12</v>
      </c>
      <c r="H138" s="24">
        <f>F138</f>
        <v>437566968.99023199</v>
      </c>
      <c r="I138" s="22">
        <v>0</v>
      </c>
      <c r="J138" s="24">
        <v>0</v>
      </c>
      <c r="K138" s="22">
        <v>0</v>
      </c>
      <c r="L138" s="19">
        <v>0</v>
      </c>
      <c r="M138" s="17">
        <v>0</v>
      </c>
      <c r="N138" s="18">
        <v>100623324.15713699</v>
      </c>
      <c r="O138" s="17">
        <v>0</v>
      </c>
      <c r="P138" s="18">
        <v>200759702.7933493</v>
      </c>
      <c r="Q138" s="17">
        <v>0</v>
      </c>
      <c r="R138" s="18">
        <v>309483559.04208231</v>
      </c>
      <c r="S138" s="17">
        <v>0</v>
      </c>
      <c r="T138" s="19">
        <v>418916222.23258197</v>
      </c>
      <c r="U138" s="23">
        <f>S138</f>
        <v>0</v>
      </c>
      <c r="V138" s="18">
        <f>T138</f>
        <v>418916222.23258197</v>
      </c>
      <c r="W138" s="23"/>
      <c r="X138" s="18"/>
      <c r="Y138" s="23"/>
      <c r="Z138" s="18"/>
    </row>
    <row r="139" spans="2:27" s="25" customFormat="1" ht="36" customHeight="1" x14ac:dyDescent="0.25">
      <c r="B139" s="27" t="s">
        <v>176</v>
      </c>
      <c r="C139" s="26" t="s">
        <v>177</v>
      </c>
      <c r="D139" s="24" t="s">
        <v>20</v>
      </c>
      <c r="E139" s="24">
        <v>12</v>
      </c>
      <c r="F139" s="14">
        <v>55047228</v>
      </c>
      <c r="G139" s="23">
        <v>12</v>
      </c>
      <c r="H139" s="22">
        <f>F139</f>
        <v>55047228</v>
      </c>
      <c r="I139" s="22">
        <v>0</v>
      </c>
      <c r="J139" s="39"/>
      <c r="K139" s="22">
        <v>0</v>
      </c>
      <c r="L139" s="28"/>
      <c r="M139" s="17">
        <v>0</v>
      </c>
      <c r="N139" s="18">
        <v>4401928.958904109</v>
      </c>
      <c r="O139" s="17">
        <v>0</v>
      </c>
      <c r="P139" s="18">
        <v>15113894.550684931</v>
      </c>
      <c r="Q139" s="17">
        <v>0</v>
      </c>
      <c r="R139" s="18">
        <v>22936896.775342464</v>
      </c>
      <c r="S139" s="17">
        <v>0</v>
      </c>
      <c r="T139" s="19">
        <v>31609399</v>
      </c>
      <c r="U139" s="23">
        <f>S139</f>
        <v>0</v>
      </c>
      <c r="V139" s="18">
        <f>T139</f>
        <v>31609399</v>
      </c>
      <c r="W139" s="23"/>
      <c r="X139" s="42"/>
      <c r="Y139" s="23"/>
      <c r="Z139" s="29"/>
    </row>
    <row r="140" spans="2:27" s="72" customFormat="1" ht="18" x14ac:dyDescent="0.25">
      <c r="B140" s="37"/>
      <c r="C140" s="37"/>
      <c r="D140" s="13"/>
      <c r="E140" s="13"/>
      <c r="F140" s="14">
        <f>SUM(F138:F139)</f>
        <v>492614196.99023199</v>
      </c>
      <c r="G140" s="15"/>
      <c r="H140" s="13">
        <f>SUM(H138:H139)</f>
        <v>492614196.99023199</v>
      </c>
      <c r="I140" s="13"/>
      <c r="J140" s="13">
        <f>SUM(J138:J139)</f>
        <v>0</v>
      </c>
      <c r="K140" s="13"/>
      <c r="L140" s="16">
        <f>SUM(L138:L139)</f>
        <v>0</v>
      </c>
      <c r="M140" s="17"/>
      <c r="N140" s="18">
        <f>SUM(N138:N139)</f>
        <v>105025253.11604109</v>
      </c>
      <c r="O140" s="17"/>
      <c r="P140" s="18">
        <f>SUM(P138:P139)</f>
        <v>215873597.34403422</v>
      </c>
      <c r="Q140" s="17"/>
      <c r="R140" s="18">
        <f>SUM(R138:R139)</f>
        <v>332420455.81742477</v>
      </c>
      <c r="S140" s="17"/>
      <c r="T140" s="19">
        <f>SUM(T138:T139)</f>
        <v>450525621.23258197</v>
      </c>
      <c r="U140" s="15"/>
      <c r="V140" s="14">
        <f>SUM(V138:V139)</f>
        <v>450525621.23258197</v>
      </c>
      <c r="W140" s="15"/>
      <c r="X140" s="14">
        <v>0</v>
      </c>
      <c r="Y140" s="15"/>
      <c r="Z140" s="14">
        <v>0</v>
      </c>
    </row>
    <row r="141" spans="2:27" s="72" customFormat="1" ht="18" x14ac:dyDescent="0.25">
      <c r="B141" s="74"/>
      <c r="C141" s="74"/>
      <c r="D141" s="50"/>
      <c r="E141" s="62"/>
      <c r="F141" s="75"/>
      <c r="G141" s="17"/>
      <c r="H141" s="39"/>
      <c r="I141" s="50"/>
      <c r="J141" s="39"/>
      <c r="K141" s="50"/>
      <c r="L141" s="41"/>
      <c r="M141" s="40"/>
      <c r="N141" s="42"/>
      <c r="O141" s="40"/>
      <c r="P141" s="42"/>
      <c r="Q141" s="40"/>
      <c r="R141" s="42"/>
      <c r="S141" s="40"/>
      <c r="T141" s="41"/>
      <c r="U141" s="17"/>
      <c r="V141" s="42"/>
      <c r="W141" s="51"/>
      <c r="X141" s="42"/>
      <c r="Y141" s="51"/>
      <c r="Z141" s="42"/>
    </row>
    <row r="142" spans="2:27" s="25" customFormat="1" ht="36.950000000000003" customHeight="1" x14ac:dyDescent="0.25">
      <c r="B142" s="27" t="s">
        <v>178</v>
      </c>
      <c r="C142" s="21" t="s">
        <v>179</v>
      </c>
      <c r="D142" s="24" t="s">
        <v>18</v>
      </c>
      <c r="E142" s="13">
        <v>0</v>
      </c>
      <c r="F142" s="14">
        <v>1576417032.0013533</v>
      </c>
      <c r="G142" s="17"/>
      <c r="H142" s="24">
        <v>650758330.14776933</v>
      </c>
      <c r="I142" s="24"/>
      <c r="J142" s="24">
        <v>607163252.22065628</v>
      </c>
      <c r="K142" s="24"/>
      <c r="L142" s="19">
        <v>318495449.99292785</v>
      </c>
      <c r="M142" s="17"/>
      <c r="N142" s="18">
        <v>422737220.01307476</v>
      </c>
      <c r="O142" s="17"/>
      <c r="P142" s="18">
        <v>762501993.90837598</v>
      </c>
      <c r="Q142" s="17"/>
      <c r="R142" s="18">
        <v>1161712962.0088234</v>
      </c>
      <c r="S142" s="17"/>
      <c r="T142" s="19">
        <f>SUM(V142:Z142)</f>
        <v>1600372896.5384889</v>
      </c>
      <c r="U142" s="17"/>
      <c r="V142" s="18">
        <f>662917973.286494+399.3</f>
        <v>662918372.58649397</v>
      </c>
      <c r="W142" s="17"/>
      <c r="X142" s="18">
        <f>605026703.742232+306.5</f>
        <v>605027010.24223197</v>
      </c>
      <c r="Y142" s="17"/>
      <c r="Z142" s="18">
        <f>332428034.709763-521</f>
        <v>332427513.70976299</v>
      </c>
      <c r="AA142" s="76"/>
    </row>
    <row r="143" spans="2:27" s="25" customFormat="1" ht="36.950000000000003" customHeight="1" x14ac:dyDescent="0.25">
      <c r="B143" s="12" t="s">
        <v>180</v>
      </c>
      <c r="C143" s="21" t="s">
        <v>181</v>
      </c>
      <c r="D143" s="24" t="s">
        <v>18</v>
      </c>
      <c r="E143" s="13">
        <v>0</v>
      </c>
      <c r="F143" s="14">
        <v>1412940241.3141246</v>
      </c>
      <c r="G143" s="17"/>
      <c r="H143" s="24">
        <v>641615378.72146368</v>
      </c>
      <c r="I143" s="24"/>
      <c r="J143" s="24">
        <v>505931733.22238892</v>
      </c>
      <c r="K143" s="24"/>
      <c r="L143" s="19">
        <v>265393129.37027201</v>
      </c>
      <c r="M143" s="17"/>
      <c r="N143" s="18">
        <v>354587627.21050858</v>
      </c>
      <c r="O143" s="17"/>
      <c r="P143" s="18">
        <v>694421537.35634279</v>
      </c>
      <c r="Q143" s="17"/>
      <c r="R143" s="18">
        <v>1053098576.9648999</v>
      </c>
      <c r="S143" s="17"/>
      <c r="T143" s="19">
        <f>SUM(V143:Z143)</f>
        <v>1429728438.2873647</v>
      </c>
      <c r="U143" s="17"/>
      <c r="V143" s="18">
        <v>652240663.03830302</v>
      </c>
      <c r="W143" s="17"/>
      <c r="X143" s="18">
        <v>501785149.26020521</v>
      </c>
      <c r="Y143" s="17"/>
      <c r="Z143" s="18">
        <v>275702625.98885649</v>
      </c>
    </row>
    <row r="144" spans="2:27" s="25" customFormat="1" ht="36.950000000000003" customHeight="1" x14ac:dyDescent="0.25">
      <c r="B144" s="12" t="s">
        <v>182</v>
      </c>
      <c r="C144" s="21"/>
      <c r="D144" s="24" t="s">
        <v>18</v>
      </c>
      <c r="E144" s="13">
        <v>0</v>
      </c>
      <c r="F144" s="14">
        <v>54591415.987247996</v>
      </c>
      <c r="G144" s="17"/>
      <c r="H144" s="24">
        <v>54591415.5</v>
      </c>
      <c r="I144" s="24"/>
      <c r="J144" s="24"/>
      <c r="K144" s="24"/>
      <c r="L144" s="19"/>
      <c r="M144" s="17"/>
      <c r="N144" s="18">
        <v>0</v>
      </c>
      <c r="O144" s="17"/>
      <c r="P144" s="18">
        <v>0</v>
      </c>
      <c r="Q144" s="17"/>
      <c r="R144" s="18">
        <v>0</v>
      </c>
      <c r="S144" s="17"/>
      <c r="T144" s="19">
        <v>0</v>
      </c>
      <c r="U144" s="17"/>
      <c r="V144" s="18"/>
      <c r="W144" s="17"/>
      <c r="X144" s="18"/>
      <c r="Y144" s="17"/>
      <c r="Z144" s="18"/>
    </row>
    <row r="145" spans="2:27" s="1" customFormat="1" ht="21" x14ac:dyDescent="0.4">
      <c r="B145" s="77" t="s">
        <v>183</v>
      </c>
      <c r="C145" s="78"/>
      <c r="D145" s="79" t="s">
        <v>18</v>
      </c>
      <c r="E145" s="79"/>
      <c r="F145" s="80">
        <f>+F40+F136+F142+F143+F144+F140</f>
        <v>8002594000.1645756</v>
      </c>
      <c r="G145" s="81"/>
      <c r="H145" s="79">
        <f>+H40+H136+H142+H143+H144+H140</f>
        <v>3361880375.515851</v>
      </c>
      <c r="I145" s="79">
        <f>+I40+I136+I142+I143+I144+I140</f>
        <v>0</v>
      </c>
      <c r="J145" s="79">
        <f>+J40+J136+J142+J143+J144+J140</f>
        <v>3043962929.4446449</v>
      </c>
      <c r="K145" s="79">
        <f>+K40+K136+K142+K143+K144+K140</f>
        <v>0</v>
      </c>
      <c r="L145" s="82">
        <f>+L40+L136+L142+L143+L144+L140</f>
        <v>1596750695.0768316</v>
      </c>
      <c r="M145" s="81"/>
      <c r="N145" s="80">
        <f>+N40+N136+N142+N143+N144+N140</f>
        <v>1816041563.1801932</v>
      </c>
      <c r="O145" s="81"/>
      <c r="P145" s="80">
        <f>+P40+P136+P142+P143+P144+P140</f>
        <v>3886688388.4870648</v>
      </c>
      <c r="Q145" s="81"/>
      <c r="R145" s="80">
        <f>+R40+R136+R142+R143+R144+R140</f>
        <v>6147495089.2983828</v>
      </c>
      <c r="S145" s="81"/>
      <c r="T145" s="82">
        <f>+T40+T136+T142+T143+T144+T140</f>
        <v>8109054999.7693195</v>
      </c>
      <c r="U145" s="81"/>
      <c r="V145" s="80">
        <f>+V40+V136+V142+V143+V144+V140</f>
        <v>3418999999.9485445</v>
      </c>
      <c r="W145" s="81"/>
      <c r="X145" s="80">
        <f>+X40+X136+X142+X143+X144+X140</f>
        <v>3026929000.2652373</v>
      </c>
      <c r="Y145" s="81"/>
      <c r="Z145" s="80">
        <f>+Z40+Z136+Z142+Z143+Z144+Z140</f>
        <v>1663125999.5555375</v>
      </c>
    </row>
    <row r="146" spans="2:27" s="93" customFormat="1" ht="21" x14ac:dyDescent="0.3">
      <c r="B146" s="83"/>
      <c r="C146" s="83"/>
      <c r="D146" s="84"/>
      <c r="E146" s="85"/>
      <c r="F146" s="86"/>
      <c r="G146" s="87"/>
      <c r="H146" s="84"/>
      <c r="I146" s="84"/>
      <c r="J146" s="84"/>
      <c r="K146" s="84"/>
      <c r="L146" s="88"/>
      <c r="M146" s="89"/>
      <c r="N146" s="86"/>
      <c r="O146" s="89"/>
      <c r="P146" s="86"/>
      <c r="Q146" s="89"/>
      <c r="R146" s="86"/>
      <c r="S146" s="89"/>
      <c r="T146" s="90"/>
      <c r="U146" s="87"/>
      <c r="V146" s="91"/>
      <c r="W146" s="92"/>
      <c r="X146" s="91"/>
      <c r="Y146" s="92"/>
      <c r="Z146" s="91"/>
    </row>
    <row r="147" spans="2:27" s="93" customFormat="1" ht="21" x14ac:dyDescent="0.4">
      <c r="B147" s="77" t="s">
        <v>184</v>
      </c>
      <c r="C147" s="78"/>
      <c r="D147" s="79" t="s">
        <v>18</v>
      </c>
      <c r="E147" s="79"/>
      <c r="F147" s="80">
        <v>8002594000.1645756</v>
      </c>
      <c r="G147" s="81"/>
      <c r="H147" s="79">
        <f>+H145</f>
        <v>3361880375.515851</v>
      </c>
      <c r="I147" s="94"/>
      <c r="J147" s="79">
        <f>+J145</f>
        <v>3043962929.4446449</v>
      </c>
      <c r="K147" s="94"/>
      <c r="L147" s="82">
        <f>+L145</f>
        <v>1596750695.0768316</v>
      </c>
      <c r="M147" s="81"/>
      <c r="N147" s="80">
        <v>2019853499.9887786</v>
      </c>
      <c r="O147" s="81"/>
      <c r="P147" s="80">
        <v>4039706999.9775572</v>
      </c>
      <c r="Q147" s="81"/>
      <c r="R147" s="80">
        <v>6059560499.9663363</v>
      </c>
      <c r="S147" s="81"/>
      <c r="T147" s="82">
        <f>T145</f>
        <v>8109054999.7693195</v>
      </c>
      <c r="U147" s="81"/>
      <c r="V147" s="80">
        <f>V145</f>
        <v>3418999999.9485445</v>
      </c>
      <c r="W147" s="81"/>
      <c r="X147" s="80">
        <f>X145</f>
        <v>3026929000.2652373</v>
      </c>
      <c r="Y147" s="81"/>
      <c r="Z147" s="80">
        <f>Z145</f>
        <v>1663125999.5555375</v>
      </c>
    </row>
    <row r="148" spans="2:27" ht="18" x14ac:dyDescent="0.35">
      <c r="B148" s="95"/>
      <c r="C148" s="46"/>
      <c r="D148" s="13"/>
      <c r="E148" s="50"/>
      <c r="F148" s="53"/>
      <c r="G148" s="17"/>
      <c r="H148" s="50"/>
      <c r="I148" s="24"/>
      <c r="J148" s="50"/>
      <c r="K148" s="24"/>
      <c r="L148" s="52"/>
      <c r="M148" s="51"/>
      <c r="N148" s="53"/>
      <c r="O148" s="51"/>
      <c r="P148" s="53"/>
      <c r="Q148" s="51"/>
      <c r="R148" s="53"/>
      <c r="S148" s="51"/>
      <c r="T148" s="52"/>
      <c r="U148" s="17"/>
      <c r="V148" s="53"/>
      <c r="W148" s="17"/>
      <c r="X148" s="53"/>
      <c r="Y148" s="17"/>
      <c r="Z148" s="53"/>
    </row>
    <row r="149" spans="2:27" s="72" customFormat="1" ht="18" x14ac:dyDescent="0.35">
      <c r="B149" s="96" t="s">
        <v>185</v>
      </c>
      <c r="C149" s="97"/>
      <c r="D149" s="31" t="s">
        <v>18</v>
      </c>
      <c r="E149" s="31"/>
      <c r="F149" s="32">
        <f>F147-F145</f>
        <v>0</v>
      </c>
      <c r="G149" s="35"/>
      <c r="H149" s="31">
        <f>H147-H145</f>
        <v>0</v>
      </c>
      <c r="I149" s="31"/>
      <c r="J149" s="31">
        <f>J147-J145</f>
        <v>0</v>
      </c>
      <c r="K149" s="31"/>
      <c r="L149" s="34">
        <f>L147-L145</f>
        <v>0</v>
      </c>
      <c r="M149" s="35"/>
      <c r="N149" s="32">
        <f>N147-N145</f>
        <v>203811936.80858541</v>
      </c>
      <c r="O149" s="35"/>
      <c r="P149" s="32">
        <f>P147-P145</f>
        <v>153018611.49049234</v>
      </c>
      <c r="Q149" s="35"/>
      <c r="R149" s="32">
        <f>R147-R145</f>
        <v>-87934589.332046509</v>
      </c>
      <c r="S149" s="35"/>
      <c r="T149" s="34">
        <f>T147-T145</f>
        <v>0</v>
      </c>
      <c r="U149" s="35"/>
      <c r="V149" s="32">
        <v>0</v>
      </c>
      <c r="W149" s="35"/>
      <c r="X149" s="32">
        <v>0</v>
      </c>
      <c r="Y149" s="35"/>
      <c r="Z149" s="32">
        <v>0</v>
      </c>
    </row>
    <row r="151" spans="2:27" x14ac:dyDescent="0.25">
      <c r="E151" s="99"/>
      <c r="F151" s="99"/>
      <c r="I151" s="100"/>
      <c r="J151" s="100"/>
      <c r="K151" s="100"/>
      <c r="L151" s="100"/>
      <c r="M151" s="99"/>
      <c r="N151" s="99"/>
      <c r="O151" s="99"/>
      <c r="P151" s="99"/>
      <c r="Q151" s="99"/>
      <c r="R151" s="99"/>
      <c r="S151" s="99"/>
      <c r="T151" s="99"/>
      <c r="W151" s="100"/>
      <c r="X151" s="100"/>
      <c r="Y151" s="100"/>
      <c r="Z151" s="100"/>
    </row>
    <row r="152" spans="2:27" s="93" customFormat="1" ht="18" customHeight="1" x14ac:dyDescent="0.3">
      <c r="D152" s="101"/>
      <c r="E152" s="102"/>
      <c r="F152" s="102"/>
      <c r="G152" s="102"/>
      <c r="H152" s="102"/>
      <c r="I152" s="102"/>
      <c r="J152" s="102"/>
      <c r="K152" s="102"/>
      <c r="L152" s="102"/>
      <c r="M152" s="150" t="s">
        <v>9</v>
      </c>
      <c r="N152" s="151"/>
      <c r="O152" s="150" t="s">
        <v>10</v>
      </c>
      <c r="P152" s="151"/>
      <c r="Q152" s="150" t="s">
        <v>11</v>
      </c>
      <c r="R152" s="151"/>
      <c r="S152" s="150" t="s">
        <v>12</v>
      </c>
      <c r="T152" s="151"/>
      <c r="U152" s="102"/>
      <c r="V152" s="102"/>
      <c r="W152" s="102"/>
      <c r="X152" s="102"/>
      <c r="Y152" s="102"/>
      <c r="Z152" s="102"/>
      <c r="AA152" s="103"/>
    </row>
    <row r="153" spans="2:27" s="93" customFormat="1" ht="21" x14ac:dyDescent="0.4">
      <c r="B153" s="104" t="s">
        <v>186</v>
      </c>
      <c r="C153" s="105"/>
      <c r="D153" s="106"/>
      <c r="E153" s="85"/>
      <c r="F153" s="85">
        <v>1180609199.4000001</v>
      </c>
      <c r="G153" s="102"/>
      <c r="H153" s="102"/>
      <c r="I153" s="102"/>
      <c r="J153" s="102"/>
      <c r="K153" s="102"/>
      <c r="L153" s="102"/>
      <c r="M153" s="85"/>
      <c r="N153" s="107">
        <v>300958500</v>
      </c>
      <c r="O153" s="85"/>
      <c r="P153" s="107">
        <v>601917000</v>
      </c>
      <c r="Q153" s="85"/>
      <c r="R153" s="85">
        <v>902875500</v>
      </c>
      <c r="S153" s="85"/>
      <c r="T153" s="85">
        <f>1197277000+4417867+2139631-498</f>
        <v>1203834000</v>
      </c>
      <c r="U153" s="102"/>
      <c r="V153" s="102"/>
      <c r="W153" s="101"/>
      <c r="X153" s="101"/>
      <c r="Y153" s="102"/>
      <c r="Z153" s="102"/>
    </row>
    <row r="154" spans="2:27" s="93" customFormat="1" ht="21" x14ac:dyDescent="0.4">
      <c r="B154" s="104" t="s">
        <v>187</v>
      </c>
      <c r="C154" s="105"/>
      <c r="D154" s="106"/>
      <c r="E154" s="85"/>
      <c r="F154" s="85">
        <v>281149800.66884279</v>
      </c>
      <c r="G154" s="102"/>
      <c r="H154" s="102"/>
      <c r="I154" s="102"/>
      <c r="J154" s="102"/>
      <c r="K154" s="102"/>
      <c r="L154" s="102"/>
      <c r="M154" s="85"/>
      <c r="N154" s="107">
        <v>70965750</v>
      </c>
      <c r="O154" s="85"/>
      <c r="P154" s="107">
        <v>141931500</v>
      </c>
      <c r="Q154" s="85"/>
      <c r="R154" s="85">
        <v>212897250</v>
      </c>
      <c r="S154" s="85"/>
      <c r="T154" s="85">
        <f>282493000+1369886+114</f>
        <v>283863000</v>
      </c>
      <c r="U154" s="102"/>
      <c r="V154" s="102"/>
      <c r="W154" s="102"/>
      <c r="X154" s="102"/>
      <c r="Y154" s="102"/>
      <c r="Z154" s="102"/>
    </row>
    <row r="155" spans="2:27" s="93" customFormat="1" ht="21" x14ac:dyDescent="0.4">
      <c r="B155" s="104" t="s">
        <v>188</v>
      </c>
      <c r="C155" s="105"/>
      <c r="D155" s="106"/>
      <c r="E155" s="85"/>
      <c r="F155" s="85">
        <v>1461759000.0688429</v>
      </c>
      <c r="G155" s="102"/>
      <c r="H155" s="102"/>
      <c r="I155" s="102"/>
      <c r="J155" s="102"/>
      <c r="K155" s="102"/>
      <c r="L155" s="102"/>
      <c r="M155" s="85"/>
      <c r="N155" s="107">
        <f>N153+N154</f>
        <v>371924250</v>
      </c>
      <c r="O155" s="85"/>
      <c r="P155" s="107">
        <f>P153+P154</f>
        <v>743848500</v>
      </c>
      <c r="Q155" s="85"/>
      <c r="R155" s="85">
        <f>R153+R154</f>
        <v>1115772750</v>
      </c>
      <c r="S155" s="85"/>
      <c r="T155" s="85">
        <f>T153+T154</f>
        <v>1487697000</v>
      </c>
      <c r="U155" s="102"/>
      <c r="V155" s="102"/>
      <c r="W155" s="102"/>
      <c r="X155" s="102"/>
      <c r="Y155" s="102"/>
      <c r="Z155" s="102"/>
    </row>
    <row r="156" spans="2:27" ht="18.75" x14ac:dyDescent="0.3">
      <c r="F156" s="109"/>
      <c r="J156" s="100"/>
      <c r="M156" s="109"/>
      <c r="N156" s="109"/>
      <c r="O156" s="109"/>
      <c r="P156" s="109"/>
      <c r="Q156" s="109"/>
      <c r="R156" s="109"/>
      <c r="S156" s="109"/>
      <c r="T156" s="109"/>
      <c r="V156" s="102"/>
      <c r="X156" s="100"/>
      <c r="Y156" s="100"/>
      <c r="Z156" s="100"/>
    </row>
    <row r="157" spans="2:27" ht="18.75" x14ac:dyDescent="0.3">
      <c r="F157" s="109"/>
      <c r="M157" s="109"/>
      <c r="N157" s="109"/>
      <c r="O157" s="109"/>
      <c r="P157" s="109"/>
      <c r="Q157" s="109"/>
      <c r="R157" s="109"/>
      <c r="S157" s="109"/>
      <c r="T157" s="109"/>
    </row>
    <row r="158" spans="2:27" s="93" customFormat="1" ht="21" x14ac:dyDescent="0.4">
      <c r="B158" s="104" t="s">
        <v>189</v>
      </c>
      <c r="D158" s="101"/>
      <c r="E158" s="109"/>
      <c r="F158" s="109">
        <f>F147+F153+F154</f>
        <v>9464353000.2334175</v>
      </c>
      <c r="G158" s="102"/>
      <c r="H158" s="102"/>
      <c r="I158" s="101"/>
      <c r="J158" s="101"/>
      <c r="K158" s="101"/>
      <c r="L158" s="101"/>
      <c r="M158" s="109"/>
      <c r="N158" s="109">
        <f>N147+N153+N154</f>
        <v>2391777749.9887786</v>
      </c>
      <c r="O158" s="109"/>
      <c r="P158" s="109">
        <f>P147+P153+P154</f>
        <v>4783555499.9775572</v>
      </c>
      <c r="Q158" s="109"/>
      <c r="R158" s="109">
        <f>R147+R153+R154</f>
        <v>7175333249.9663363</v>
      </c>
      <c r="S158" s="109"/>
      <c r="T158" s="109">
        <f>T147+T153+T154</f>
        <v>9596751999.7693195</v>
      </c>
      <c r="U158" s="102"/>
      <c r="V158" s="102"/>
      <c r="W158" s="101"/>
      <c r="X158" s="101"/>
      <c r="Y158" s="101"/>
      <c r="Z158" s="101"/>
    </row>
    <row r="159" spans="2:27" ht="18.75" x14ac:dyDescent="0.3">
      <c r="J159" s="100"/>
      <c r="L159" s="100"/>
      <c r="V159" s="102"/>
      <c r="X159" s="100"/>
      <c r="Z159" s="100"/>
    </row>
    <row r="160" spans="2:27" ht="18.75" x14ac:dyDescent="0.3">
      <c r="J160" s="100"/>
      <c r="L160" s="100"/>
      <c r="V160" s="102"/>
      <c r="X160" s="100"/>
      <c r="Z160" s="100"/>
    </row>
    <row r="161" spans="10:26" x14ac:dyDescent="0.25">
      <c r="J161" s="100"/>
      <c r="L161" s="100"/>
      <c r="T161" s="100"/>
      <c r="X161" s="100"/>
      <c r="Z161" s="100"/>
    </row>
    <row r="162" spans="10:26" x14ac:dyDescent="0.25">
      <c r="W162" s="100"/>
    </row>
    <row r="163" spans="10:26" x14ac:dyDescent="0.25">
      <c r="W163" s="100"/>
    </row>
    <row r="164" spans="10:26" x14ac:dyDescent="0.25">
      <c r="W164" s="100"/>
    </row>
    <row r="168" spans="10:26" x14ac:dyDescent="0.25">
      <c r="J168" s="100"/>
      <c r="L168" s="100"/>
      <c r="X168" s="100"/>
      <c r="Z168" s="100"/>
    </row>
    <row r="169" spans="10:26" x14ac:dyDescent="0.25">
      <c r="J169" s="100"/>
      <c r="L169" s="100"/>
      <c r="X169" s="100"/>
      <c r="Z169" s="100"/>
    </row>
  </sheetData>
  <mergeCells count="188">
    <mergeCell ref="M152:N152"/>
    <mergeCell ref="O152:P152"/>
    <mergeCell ref="Q152:R152"/>
    <mergeCell ref="S152:T152"/>
    <mergeCell ref="P130:P133"/>
    <mergeCell ref="R130:R133"/>
    <mergeCell ref="T130:T133"/>
    <mergeCell ref="V130:V133"/>
    <mergeCell ref="X130:X133"/>
    <mergeCell ref="Z130:Z133"/>
    <mergeCell ref="B130:B133"/>
    <mergeCell ref="F130:F133"/>
    <mergeCell ref="H130:H133"/>
    <mergeCell ref="J130:J133"/>
    <mergeCell ref="L130:L133"/>
    <mergeCell ref="N130:N133"/>
    <mergeCell ref="P128:P129"/>
    <mergeCell ref="R128:R129"/>
    <mergeCell ref="T128:T129"/>
    <mergeCell ref="V128:V129"/>
    <mergeCell ref="X128:X129"/>
    <mergeCell ref="Z128:Z129"/>
    <mergeCell ref="B128:B129"/>
    <mergeCell ref="F128:F129"/>
    <mergeCell ref="H128:H129"/>
    <mergeCell ref="J128:J129"/>
    <mergeCell ref="L128:L129"/>
    <mergeCell ref="N128:N129"/>
    <mergeCell ref="P125:P127"/>
    <mergeCell ref="R125:R127"/>
    <mergeCell ref="T125:T127"/>
    <mergeCell ref="V125:V127"/>
    <mergeCell ref="X125:X127"/>
    <mergeCell ref="Z125:Z127"/>
    <mergeCell ref="B125:B127"/>
    <mergeCell ref="F125:F127"/>
    <mergeCell ref="H125:H127"/>
    <mergeCell ref="J125:J127"/>
    <mergeCell ref="L125:L127"/>
    <mergeCell ref="N125:N127"/>
    <mergeCell ref="P119:P121"/>
    <mergeCell ref="R119:R121"/>
    <mergeCell ref="T119:T121"/>
    <mergeCell ref="V119:V121"/>
    <mergeCell ref="X119:X121"/>
    <mergeCell ref="Z119:Z121"/>
    <mergeCell ref="B119:B121"/>
    <mergeCell ref="F119:F121"/>
    <mergeCell ref="H119:H121"/>
    <mergeCell ref="J119:J121"/>
    <mergeCell ref="L119:L121"/>
    <mergeCell ref="N119:N121"/>
    <mergeCell ref="P105:P118"/>
    <mergeCell ref="R105:R118"/>
    <mergeCell ref="T105:T118"/>
    <mergeCell ref="V105:V118"/>
    <mergeCell ref="X105:X118"/>
    <mergeCell ref="Z105:Z118"/>
    <mergeCell ref="B105:B118"/>
    <mergeCell ref="F105:F118"/>
    <mergeCell ref="H105:H118"/>
    <mergeCell ref="J105:J118"/>
    <mergeCell ref="L105:L118"/>
    <mergeCell ref="N105:N118"/>
    <mergeCell ref="P94:P104"/>
    <mergeCell ref="R94:R104"/>
    <mergeCell ref="T94:T104"/>
    <mergeCell ref="V94:V104"/>
    <mergeCell ref="X94:X104"/>
    <mergeCell ref="Z94:Z104"/>
    <mergeCell ref="B94:B104"/>
    <mergeCell ref="F94:F104"/>
    <mergeCell ref="H94:H104"/>
    <mergeCell ref="J94:J104"/>
    <mergeCell ref="L94:L104"/>
    <mergeCell ref="N94:N104"/>
    <mergeCell ref="P72:P86"/>
    <mergeCell ref="R72:R86"/>
    <mergeCell ref="T72:T86"/>
    <mergeCell ref="V72:V86"/>
    <mergeCell ref="X72:X86"/>
    <mergeCell ref="Z72:Z86"/>
    <mergeCell ref="B72:B86"/>
    <mergeCell ref="F72:F86"/>
    <mergeCell ref="H72:H86"/>
    <mergeCell ref="J72:J86"/>
    <mergeCell ref="L72:L86"/>
    <mergeCell ref="N72:N86"/>
    <mergeCell ref="P67:P70"/>
    <mergeCell ref="R67:R70"/>
    <mergeCell ref="T67:T70"/>
    <mergeCell ref="V67:V70"/>
    <mergeCell ref="X67:X70"/>
    <mergeCell ref="Z67:Z70"/>
    <mergeCell ref="B67:B70"/>
    <mergeCell ref="F67:F70"/>
    <mergeCell ref="H67:H70"/>
    <mergeCell ref="J67:J70"/>
    <mergeCell ref="L67:L70"/>
    <mergeCell ref="N67:N70"/>
    <mergeCell ref="P64:P66"/>
    <mergeCell ref="R64:R66"/>
    <mergeCell ref="T64:T66"/>
    <mergeCell ref="V64:V66"/>
    <mergeCell ref="X64:X66"/>
    <mergeCell ref="Z64:Z66"/>
    <mergeCell ref="B64:B66"/>
    <mergeCell ref="F64:F66"/>
    <mergeCell ref="H64:H66"/>
    <mergeCell ref="J64:J66"/>
    <mergeCell ref="L64:L66"/>
    <mergeCell ref="N64:N66"/>
    <mergeCell ref="X20:X21"/>
    <mergeCell ref="Z20:Z21"/>
    <mergeCell ref="P49:P61"/>
    <mergeCell ref="R49:R61"/>
    <mergeCell ref="T49:T61"/>
    <mergeCell ref="V49:V61"/>
    <mergeCell ref="X49:X61"/>
    <mergeCell ref="Z49:Z61"/>
    <mergeCell ref="B49:B61"/>
    <mergeCell ref="F49:F61"/>
    <mergeCell ref="H49:H61"/>
    <mergeCell ref="J49:J61"/>
    <mergeCell ref="L49:L61"/>
    <mergeCell ref="N49:N61"/>
    <mergeCell ref="B20:B21"/>
    <mergeCell ref="F20:F21"/>
    <mergeCell ref="H20:H21"/>
    <mergeCell ref="J20:J21"/>
    <mergeCell ref="L20:L21"/>
    <mergeCell ref="N20:N21"/>
    <mergeCell ref="P20:P21"/>
    <mergeCell ref="T20:T21"/>
    <mergeCell ref="V20:V21"/>
    <mergeCell ref="P24:P26"/>
    <mergeCell ref="R24:R26"/>
    <mergeCell ref="T24:T26"/>
    <mergeCell ref="V24:V26"/>
    <mergeCell ref="X24:X26"/>
    <mergeCell ref="Z24:Z26"/>
    <mergeCell ref="B24:B26"/>
    <mergeCell ref="F24:F26"/>
    <mergeCell ref="H24:H26"/>
    <mergeCell ref="J24:J26"/>
    <mergeCell ref="L24:L26"/>
    <mergeCell ref="N24:N26"/>
    <mergeCell ref="X8:X9"/>
    <mergeCell ref="Z8:Z9"/>
    <mergeCell ref="B15:B18"/>
    <mergeCell ref="F15:F18"/>
    <mergeCell ref="H15:H18"/>
    <mergeCell ref="J15:J18"/>
    <mergeCell ref="L15:L18"/>
    <mergeCell ref="N15:N18"/>
    <mergeCell ref="P15:P18"/>
    <mergeCell ref="X15:X18"/>
    <mergeCell ref="R15:R18"/>
    <mergeCell ref="T15:T18"/>
    <mergeCell ref="V15:V18"/>
    <mergeCell ref="B8:B9"/>
    <mergeCell ref="F8:F9"/>
    <mergeCell ref="H8:H9"/>
    <mergeCell ref="J8:J9"/>
    <mergeCell ref="L8:L9"/>
    <mergeCell ref="N8:N9"/>
    <mergeCell ref="P8:P9"/>
    <mergeCell ref="R8:R9"/>
    <mergeCell ref="T8:T9"/>
    <mergeCell ref="V8:V9"/>
    <mergeCell ref="Z15:Z18"/>
    <mergeCell ref="B1:Z1"/>
    <mergeCell ref="E2:L2"/>
    <mergeCell ref="M2:Z2"/>
    <mergeCell ref="B3:B4"/>
    <mergeCell ref="C3:C4"/>
    <mergeCell ref="D3:D4"/>
    <mergeCell ref="E3:F3"/>
    <mergeCell ref="G3:H3"/>
    <mergeCell ref="I3:J3"/>
    <mergeCell ref="K3:L3"/>
    <mergeCell ref="Y3:Z3"/>
    <mergeCell ref="M3:N3"/>
    <mergeCell ref="O3:P3"/>
    <mergeCell ref="Q3:R3"/>
    <mergeCell ref="S3:T3"/>
    <mergeCell ref="U3:V3"/>
    <mergeCell ref="W3:X3"/>
  </mergeCells>
  <printOptions horizontalCentered="1"/>
  <pageMargins left="0.23622047244094491" right="0.23622047244094491" top="0.39370078740157483" bottom="0.15748031496062992" header="0.11811023622047245" footer="0.11811023622047245"/>
  <pageSetup paperSize="8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2019. naturáliák</vt:lpstr>
      <vt:lpstr>'2019. naturáliák'!Nyomtatási_cím</vt:lpstr>
    </vt:vector>
  </TitlesOfParts>
  <Company>BKK Kozut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GERBERNÉ MAGYAR Erika (Budapest Közút)</dc:creator>
  <cp:lastModifiedBy>Beck Melinda</cp:lastModifiedBy>
  <cp:lastPrinted>2019-03-14T07:33:21Z</cp:lastPrinted>
  <dcterms:created xsi:type="dcterms:W3CDTF">2019-03-06T13:53:36Z</dcterms:created>
  <dcterms:modified xsi:type="dcterms:W3CDTF">2019-03-14T07:38:51Z</dcterms:modified>
</cp:coreProperties>
</file>