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fileSharing userName="Rózsahegyi Szilárd Rezső" algorithmName="SHA-512" hashValue="jK7cNUP2Xgy0RaMtwI0pHITC4spT/bpxV8kJLAxZn2RnJnGOryPJEg/+zxD8KcXfC+2XXTjPz5HNkw/cVTvDBg==" saltValue="G/88i4dmW6Msp2l6bGfojg==" spinCount="100000"/>
  <workbookPr codeName="ThisWorkbook"/>
  <mc:AlternateContent xmlns:mc="http://schemas.openxmlformats.org/markup-compatibility/2006">
    <mc:Choice Requires="x15">
      <x15ac:absPath xmlns:x15ac="http://schemas.microsoft.com/office/spreadsheetml/2010/11/ac" url="I:\Rendelet-módosítások\2020\2020. júniusi rendmód\Júniusi rendmód\Alap előterjesztés\"/>
    </mc:Choice>
  </mc:AlternateContent>
  <xr:revisionPtr revIDLastSave="0" documentId="13_ncr:10001_{09FC6D5F-5C5F-4EDF-93E6-C377E1FDC8E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5'a beruházás" sheetId="19" r:id="rId1"/>
  </sheets>
  <externalReferences>
    <externalReference r:id="rId2"/>
  </externalReferences>
  <definedNames>
    <definedName name="\a" localSheetId="0">#REF!</definedName>
    <definedName name="\a">#REF!</definedName>
    <definedName name="_________________m4" localSheetId="0">#REF!</definedName>
    <definedName name="_________________m4">#REF!</definedName>
    <definedName name="________________f3" localSheetId="0">#REF!,#REF!</definedName>
    <definedName name="________________f3">#REF!,#REF!</definedName>
    <definedName name="________________m4" localSheetId="0">#REF!</definedName>
    <definedName name="________________m4">#REF!</definedName>
    <definedName name="_______________f3" localSheetId="0">#REF!,#REF!</definedName>
    <definedName name="_______________f3">#REF!,#REF!</definedName>
    <definedName name="_______________m4" localSheetId="0">#REF!</definedName>
    <definedName name="_______________m4">#REF!</definedName>
    <definedName name="______________f3" localSheetId="0">#REF!,#REF!</definedName>
    <definedName name="______________f3">#REF!,#REF!</definedName>
    <definedName name="______________m4" localSheetId="0">#REF!</definedName>
    <definedName name="______________m4">#REF!</definedName>
    <definedName name="_____________f3" localSheetId="0">#REF!,#REF!</definedName>
    <definedName name="_____________f3">#REF!,#REF!</definedName>
    <definedName name="_____________m4" localSheetId="0">#REF!</definedName>
    <definedName name="_____________m4">#REF!</definedName>
    <definedName name="____________f3" localSheetId="0">#REF!,#REF!</definedName>
    <definedName name="____________f3">#REF!,#REF!</definedName>
    <definedName name="____________m4" localSheetId="0">#REF!</definedName>
    <definedName name="____________m4">#REF!</definedName>
    <definedName name="___________f3" localSheetId="0">#REF!,#REF!</definedName>
    <definedName name="___________f3">#REF!,#REF!</definedName>
    <definedName name="___________m4" localSheetId="0">#REF!</definedName>
    <definedName name="___________m4">#REF!</definedName>
    <definedName name="__________f3" localSheetId="0">#REF!,#REF!</definedName>
    <definedName name="__________f3">#REF!,#REF!</definedName>
    <definedName name="__________m4" localSheetId="0">#REF!</definedName>
    <definedName name="__________m4">#REF!</definedName>
    <definedName name="_________f3" localSheetId="0">#REF!,#REF!</definedName>
    <definedName name="_________f3">#REF!,#REF!</definedName>
    <definedName name="________f3" localSheetId="0">#REF!,#REF!</definedName>
    <definedName name="________f3">#REF!,#REF!</definedName>
    <definedName name="________m4" localSheetId="0">#REF!</definedName>
    <definedName name="________m4">#REF!</definedName>
    <definedName name="_______f3" localSheetId="0">#REF!,#REF!</definedName>
    <definedName name="_______f3">#REF!,#REF!</definedName>
    <definedName name="_______m4" localSheetId="0">#REF!</definedName>
    <definedName name="_______m4">#REF!</definedName>
    <definedName name="______f3" localSheetId="0">#REF!,#REF!</definedName>
    <definedName name="______f3">#REF!,#REF!</definedName>
    <definedName name="______m4" localSheetId="0">#REF!</definedName>
    <definedName name="______m4">#REF!</definedName>
    <definedName name="_____f3" localSheetId="0">#REF!,#REF!</definedName>
    <definedName name="_____f3">#REF!,#REF!</definedName>
    <definedName name="_____m4" localSheetId="0">#REF!</definedName>
    <definedName name="_____m4">#REF!</definedName>
    <definedName name="____f3" localSheetId="0">#REF!,#REF!</definedName>
    <definedName name="____f3">#REF!,#REF!</definedName>
    <definedName name="____m4" localSheetId="0">#REF!</definedName>
    <definedName name="____m4">#REF!</definedName>
    <definedName name="___f3" localSheetId="0">#REF!,#REF!</definedName>
    <definedName name="___f3">#REF!,#REF!</definedName>
    <definedName name="___m4" localSheetId="0">#REF!</definedName>
    <definedName name="___m4">#REF!</definedName>
    <definedName name="__f3" localSheetId="0">#REF!,#REF!</definedName>
    <definedName name="__f3">#REF!,#REF!</definedName>
    <definedName name="__m4" localSheetId="0">#REF!</definedName>
    <definedName name="__m4">#REF!</definedName>
    <definedName name="_a" localSheetId="0">#REF!</definedName>
    <definedName name="_a">#REF!</definedName>
    <definedName name="_f3" localSheetId="0">#REF!,#REF!</definedName>
    <definedName name="_f3">#REF!,#REF!</definedName>
    <definedName name="_m4" localSheetId="0">#REF!</definedName>
    <definedName name="_m4">#REF!</definedName>
    <definedName name="_uzu657" localSheetId="0">#REF!</definedName>
    <definedName name="_uzu657">#REF!</definedName>
    <definedName name="_zu6767" localSheetId="0">#REF!,#REF!</definedName>
    <definedName name="_zu6767">#REF!,#REF!</definedName>
    <definedName name="aa" localSheetId="0">#REF!,#REF!</definedName>
    <definedName name="aa">#REF!,#REF!</definedName>
    <definedName name="ááá" localSheetId="0">#REF!</definedName>
    <definedName name="ááá">#REF!</definedName>
    <definedName name="áé" localSheetId="0">#REF!</definedName>
    <definedName name="áé">#REF!</definedName>
    <definedName name="áéá" localSheetId="0">#REF!</definedName>
    <definedName name="áéá">#REF!</definedName>
    <definedName name="áőp" localSheetId="0">#REF!,#REF!</definedName>
    <definedName name="áőp">#REF!,#REF!</definedName>
    <definedName name="asasas" localSheetId="0">#REF!,#REF!</definedName>
    <definedName name="asasas">#REF!,#REF!</definedName>
    <definedName name="asasasa" localSheetId="0">#REF!</definedName>
    <definedName name="asasasa">#REF!</definedName>
    <definedName name="áu" localSheetId="0">#REF!</definedName>
    <definedName name="áu">#REF!</definedName>
    <definedName name="axdhkvhakxjlch" localSheetId="0">#REF!</definedName>
    <definedName name="axdhkvhakxjlch">#REF!</definedName>
    <definedName name="bag" localSheetId="0">#REF!</definedName>
    <definedName name="bag">#REF!</definedName>
    <definedName name="Base">[1]Market!$C$6</definedName>
    <definedName name="bbb" localSheetId="0">#REF!</definedName>
    <definedName name="bbb">#REF!</definedName>
    <definedName name="bbbbb" localSheetId="0">#REF!</definedName>
    <definedName name="bbbbb">#REF!</definedName>
    <definedName name="bgd" localSheetId="0">#REF!</definedName>
    <definedName name="bgd">#REF!</definedName>
    <definedName name="bgdbgfbg" localSheetId="0">#REF!</definedName>
    <definedName name="bgdbgfbg">#REF!</definedName>
    <definedName name="bhdrsgbdf" localSheetId="0">#REF!</definedName>
    <definedName name="bhdrsgbdf">#REF!</definedName>
    <definedName name="bog" localSheetId="0">#REF!</definedName>
    <definedName name="bog">#REF!</definedName>
    <definedName name="bor" localSheetId="0">#REF!</definedName>
    <definedName name="bor">#REF!</definedName>
    <definedName name="brrrr" localSheetId="0">#REF!</definedName>
    <definedName name="brrrr">#REF!</definedName>
    <definedName name="bvbv" localSheetId="0">#REF!</definedName>
    <definedName name="bvbv">#REF!</definedName>
    <definedName name="cccc" localSheetId="0">#REF!</definedName>
    <definedName name="cccc">#REF!</definedName>
    <definedName name="cél" localSheetId="0">#REF!</definedName>
    <definedName name="cél">#REF!</definedName>
    <definedName name="cxvhsjkh" localSheetId="0">#REF!</definedName>
    <definedName name="cxvhsjkh">#REF!</definedName>
    <definedName name="d" localSheetId="0">#REF!</definedName>
    <definedName name="d">#REF!</definedName>
    <definedName name="dedede" localSheetId="0">#REF!</definedName>
    <definedName name="dedede">#REF!</definedName>
    <definedName name="deko" localSheetId="0">#REF!</definedName>
    <definedName name="deko">#REF!</definedName>
    <definedName name="dfgbmgfdhf" localSheetId="0">#REF!</definedName>
    <definedName name="dfgbmgfdhf">#REF!</definedName>
    <definedName name="dfgfrfr" localSheetId="0">#REF!,#REF!</definedName>
    <definedName name="dfgfrfr">#REF!,#REF!</definedName>
    <definedName name="dfghd" localSheetId="0">#REF!</definedName>
    <definedName name="dfghd">#REF!</definedName>
    <definedName name="dfhdghf" localSheetId="0">#REF!</definedName>
    <definedName name="dfhdghf">#REF!</definedName>
    <definedName name="dgdgfdghdhdgf" localSheetId="0">#REF!,#REF!</definedName>
    <definedName name="dgdgfdghdhdgf">#REF!,#REF!</definedName>
    <definedName name="dgfdgfdgfd" localSheetId="0">#REF!</definedName>
    <definedName name="dgfdgfdgfd">#REF!</definedName>
    <definedName name="dgfdgfrdsf" localSheetId="0">#REF!</definedName>
    <definedName name="dgfdgfrdsf">#REF!</definedName>
    <definedName name="dghgfghfgh" localSheetId="0">#REF!,#REF!</definedName>
    <definedName name="dghgfghfgh">#REF!,#REF!</definedName>
    <definedName name="dgtghfh" localSheetId="0">#REF!</definedName>
    <definedName name="dgtghfh">#REF!</definedName>
    <definedName name="dsa" localSheetId="0">#REF!</definedName>
    <definedName name="dsa">#REF!</definedName>
    <definedName name="dsds" localSheetId="0">#REF!</definedName>
    <definedName name="dsds">#REF!</definedName>
    <definedName name="ede" localSheetId="0">#REF!</definedName>
    <definedName name="ede">#REF!</definedName>
    <definedName name="éé" localSheetId="0">#REF!</definedName>
    <definedName name="éé">#REF!</definedName>
    <definedName name="eee" localSheetId="0">#REF!</definedName>
    <definedName name="eee">#REF!</definedName>
    <definedName name="ééé" localSheetId="0">#REF!</definedName>
    <definedName name="ééé">#REF!</definedName>
    <definedName name="eeee" localSheetId="0">#REF!,#REF!</definedName>
    <definedName name="eeee">#REF!,#REF!</definedName>
    <definedName name="éééé" localSheetId="0">#REF!</definedName>
    <definedName name="éééé">#REF!</definedName>
    <definedName name="eeeeee" localSheetId="0">#REF!</definedName>
    <definedName name="eeeeee">#REF!</definedName>
    <definedName name="eeeeeee" localSheetId="0">#REF!</definedName>
    <definedName name="eeeeeee">#REF!</definedName>
    <definedName name="eg" localSheetId="0">#REF!</definedName>
    <definedName name="eg">#REF!</definedName>
    <definedName name="ék" localSheetId="0">#REF!</definedName>
    <definedName name="ék">#REF!</definedName>
    <definedName name="ekfhkasdjf" localSheetId="0">#REF!</definedName>
    <definedName name="ekfhkasdjf">#REF!</definedName>
    <definedName name="él" localSheetId="0">#REF!</definedName>
    <definedName name="él">#REF!</definedName>
    <definedName name="emlek" localSheetId="0">#REF!,#REF!</definedName>
    <definedName name="emlek">#REF!,#REF!</definedName>
    <definedName name="éőlpőlpő" localSheetId="0">#REF!</definedName>
    <definedName name="éőlpőlpő">#REF!</definedName>
    <definedName name="épl" localSheetId="0">#REF!,#REF!</definedName>
    <definedName name="épl">#REF!,#REF!</definedName>
    <definedName name="ere" localSheetId="0">#REF!</definedName>
    <definedName name="ere">#REF!</definedName>
    <definedName name="evi" localSheetId="0">#REF!</definedName>
    <definedName name="evi">#REF!</definedName>
    <definedName name="f" localSheetId="0">#REF!</definedName>
    <definedName name="f">#REF!</definedName>
    <definedName name="fbgfghd" localSheetId="0">#REF!</definedName>
    <definedName name="fbgfghd">#REF!</definedName>
    <definedName name="fcsm" localSheetId="0">#REF!</definedName>
    <definedName name="fcsm">#REF!</definedName>
    <definedName name="fcsm2004" localSheetId="0">#REF!</definedName>
    <definedName name="fcsm2004">#REF!</definedName>
    <definedName name="fdfsfds" localSheetId="0">#REF!</definedName>
    <definedName name="fdfsfds">#REF!</definedName>
    <definedName name="fdgfdggf" localSheetId="0">#REF!</definedName>
    <definedName name="fdgfdggf">#REF!</definedName>
    <definedName name="fed" localSheetId="0">#REF!,#REF!</definedName>
    <definedName name="fed">#REF!,#REF!</definedName>
    <definedName name="ffffff" localSheetId="0">#REF!,#REF!</definedName>
    <definedName name="ffffff">#REF!,#REF!</definedName>
    <definedName name="ffgmfmhfgnfgf" localSheetId="0">#REF!,#REF!</definedName>
    <definedName name="ffgmfmhfgnfgf">#REF!,#REF!</definedName>
    <definedName name="fgfbg" localSheetId="0">#REF!</definedName>
    <definedName name="fgfbg">#REF!</definedName>
    <definedName name="fgfhf" localSheetId="0">#REF!</definedName>
    <definedName name="fgfhf">#REF!</definedName>
    <definedName name="fggjcdcghcdgh" localSheetId="0">#REF!,#REF!</definedName>
    <definedName name="fggjcdcghcdgh">#REF!,#REF!</definedName>
    <definedName name="fgjghcgf" localSheetId="0">#REF!</definedName>
    <definedName name="fgjghcgf">#REF!</definedName>
    <definedName name="fhfh" localSheetId="0">#REF!</definedName>
    <definedName name="fhfh">#REF!</definedName>
    <definedName name="fhj" localSheetId="0">#REF!</definedName>
    <definedName name="fhj">#REF!</definedName>
    <definedName name="forrás" localSheetId="0">#REF!</definedName>
    <definedName name="forrás">#REF!</definedName>
    <definedName name="fsfds" localSheetId="0">#REF!</definedName>
    <definedName name="fsfds">#REF!</definedName>
    <definedName name="fthhzrtshsrt" localSheetId="0">#REF!</definedName>
    <definedName name="fthhzrtshsrt">#REF!</definedName>
    <definedName name="ftzdf" localSheetId="0">#REF!</definedName>
    <definedName name="ftzdf">#REF!</definedName>
    <definedName name="g" localSheetId="0">#REF!</definedName>
    <definedName name="g">#REF!</definedName>
    <definedName name="gdhgdghb" localSheetId="0">#REF!</definedName>
    <definedName name="gdhgdghb">#REF!</definedName>
    <definedName name="gdmm" localSheetId="0">#REF!</definedName>
    <definedName name="gdmm">#REF!</definedName>
    <definedName name="gfbgbgfmgf" localSheetId="0">#REF!</definedName>
    <definedName name="gfbgbgfmgf">#REF!</definedName>
    <definedName name="gfd" localSheetId="0">#REF!</definedName>
    <definedName name="gfd">#REF!</definedName>
    <definedName name="gfdfgdgfd" localSheetId="0">#REF!</definedName>
    <definedName name="gfdfgdgfd">#REF!</definedName>
    <definedName name="gfdgfdgfdgfd" localSheetId="0">#REF!,#REF!</definedName>
    <definedName name="gfdgfdgfdgfd">#REF!,#REF!</definedName>
    <definedName name="gfdgfdgfrd" localSheetId="0">#REF!</definedName>
    <definedName name="gfdgfdgfrd">#REF!</definedName>
    <definedName name="gfdgfdgfs" localSheetId="0">#REF!</definedName>
    <definedName name="gfdgfdgfs">#REF!</definedName>
    <definedName name="gfdgfrs" localSheetId="0">#REF!,#REF!</definedName>
    <definedName name="gfdgfrs">#REF!,#REF!</definedName>
    <definedName name="gfdhgdgh" localSheetId="0">#REF!</definedName>
    <definedName name="gfdhgdgh">#REF!</definedName>
    <definedName name="gfdk" localSheetId="0">#REF!</definedName>
    <definedName name="gfdk">#REF!</definedName>
    <definedName name="gferhjgef" localSheetId="0">#REF!,#REF!</definedName>
    <definedName name="gferhjgef">#REF!,#REF!</definedName>
    <definedName name="gffgdgfdghdhgghgh" localSheetId="0">#REF!</definedName>
    <definedName name="gffgdgfdghdhgghgh">#REF!</definedName>
    <definedName name="gffgfdgfdf" localSheetId="0">#REF!</definedName>
    <definedName name="gffgfdgfdf">#REF!</definedName>
    <definedName name="gfgfgfgfgf" localSheetId="0">#REF!</definedName>
    <definedName name="gfgfgfgfgf">#REF!</definedName>
    <definedName name="gfgfrdgfd" localSheetId="0">#REF!</definedName>
    <definedName name="gfgfrdgfd">#REF!</definedName>
    <definedName name="gfghfg" localSheetId="0">#REF!</definedName>
    <definedName name="gfghfg">#REF!</definedName>
    <definedName name="gfgjdfgf" localSheetId="0">#REF!,#REF!</definedName>
    <definedName name="gfgjdfgf">#REF!,#REF!</definedName>
    <definedName name="gfrgdgvfdgfrd" localSheetId="0">#REF!</definedName>
    <definedName name="gfrgdgvfdgfrd">#REF!</definedName>
    <definedName name="gfsdgfrsge" localSheetId="0">#REF!</definedName>
    <definedName name="gfsdgfrsge">#REF!</definedName>
    <definedName name="gg" localSheetId="0">#REF!</definedName>
    <definedName name="gg">#REF!</definedName>
    <definedName name="ggg" localSheetId="0">#REF!</definedName>
    <definedName name="ggg">#REF!</definedName>
    <definedName name="gggggg" localSheetId="0">#REF!</definedName>
    <definedName name="gggggg">#REF!</definedName>
    <definedName name="gh" localSheetId="0">#REF!</definedName>
    <definedName name="gh">#REF!</definedName>
    <definedName name="ghbfbgfhgfgh" localSheetId="0">#REF!</definedName>
    <definedName name="ghbfbgfhgfgh">#REF!</definedName>
    <definedName name="ghdghdb" localSheetId="0">#REF!</definedName>
    <definedName name="ghdghdb">#REF!</definedName>
    <definedName name="ghf" localSheetId="0">#REF!</definedName>
    <definedName name="ghf">#REF!</definedName>
    <definedName name="ghfgf" localSheetId="0">#REF!</definedName>
    <definedName name="ghfgf">#REF!</definedName>
    <definedName name="ghfgfgff" localSheetId="0">#REF!</definedName>
    <definedName name="ghfgfgff">#REF!</definedName>
    <definedName name="ghfghffr" localSheetId="0">#REF!</definedName>
    <definedName name="ghfghffr">#REF!</definedName>
    <definedName name="ghfghfjgrjgf" localSheetId="0">#REF!</definedName>
    <definedName name="ghfghfjgrjgf">#REF!</definedName>
    <definedName name="ghfhbnff" localSheetId="0">#REF!</definedName>
    <definedName name="ghfhbnff">#REF!</definedName>
    <definedName name="ghfhgf" localSheetId="0">#REF!</definedName>
    <definedName name="ghfhgf">#REF!</definedName>
    <definedName name="ghfhgfghfhgf" localSheetId="0">#REF!</definedName>
    <definedName name="ghfhgfghfhgf">#REF!</definedName>
    <definedName name="ghfhgfhmgh" localSheetId="0">#REF!</definedName>
    <definedName name="ghfhgfhmgh">#REF!</definedName>
    <definedName name="ghfhjggf" localSheetId="0">#REF!,#REF!</definedName>
    <definedName name="ghfhjggf">#REF!,#REF!</definedName>
    <definedName name="ghfjgjhf" localSheetId="0">#REF!</definedName>
    <definedName name="ghfjgjhf">#REF!</definedName>
    <definedName name="ghghfh" localSheetId="0">#REF!</definedName>
    <definedName name="ghghfh">#REF!</definedName>
    <definedName name="ghhnghnj" localSheetId="0">#REF!</definedName>
    <definedName name="ghhnghnj">#REF!</definedName>
    <definedName name="ghjftujfghjzdgt" localSheetId="0">#REF!</definedName>
    <definedName name="ghjftujfghjzdgt">#REF!</definedName>
    <definedName name="ghjgghg" localSheetId="0">#REF!</definedName>
    <definedName name="ghjgghg">#REF!</definedName>
    <definedName name="ghjgmhg" localSheetId="0">#REF!</definedName>
    <definedName name="ghjgmhg">#REF!</definedName>
    <definedName name="ghnmgfjdgz" localSheetId="0">#REF!,#REF!</definedName>
    <definedName name="ghnmgfjdgz">#REF!,#REF!</definedName>
    <definedName name="ghxycnhyxghyx" localSheetId="0">#REF!</definedName>
    <definedName name="ghxycnhyxghyx">#REF!</definedName>
    <definedName name="gjfjfjfh" localSheetId="0">#REF!,#REF!</definedName>
    <definedName name="gjfjfjfh">#REF!,#REF!</definedName>
    <definedName name="grebvgtrgtebvgt" localSheetId="0">#REF!</definedName>
    <definedName name="grebvgtrgtebvgt">#REF!</definedName>
    <definedName name="grgzbtgf" localSheetId="0">#REF!</definedName>
    <definedName name="grgzbtgf">#REF!</definedName>
    <definedName name="gt" localSheetId="0">#REF!,#REF!</definedName>
    <definedName name="gt">#REF!,#REF!</definedName>
    <definedName name="gtfjgfjzutfh" localSheetId="0">#REF!</definedName>
    <definedName name="gtfjgfjzutfh">#REF!</definedName>
    <definedName name="h" localSheetId="0">#REF!,#REF!</definedName>
    <definedName name="h">#REF!,#REF!</definedName>
    <definedName name="haha" localSheetId="0">#REF!,#REF!</definedName>
    <definedName name="haha">#REF!,#REF!</definedName>
    <definedName name="hárome" localSheetId="0">#REF!</definedName>
    <definedName name="hárome">#REF!</definedName>
    <definedName name="hdghghdgfd" localSheetId="0">#REF!,#REF!</definedName>
    <definedName name="hdghghdgfd">#REF!,#REF!</definedName>
    <definedName name="hdjkdhcvksdh" localSheetId="0">#REF!</definedName>
    <definedName name="hdjkdhcvksdh">#REF!</definedName>
    <definedName name="hdregfred" localSheetId="0">#REF!,#REF!</definedName>
    <definedName name="hdregfred">#REF!,#REF!</definedName>
    <definedName name="hfhfhhf" localSheetId="0">#REF!</definedName>
    <definedName name="hfhfhhf">#REF!</definedName>
    <definedName name="hfhfhhfhhfh" localSheetId="0">#REF!</definedName>
    <definedName name="hfhfhhfhhfh">#REF!</definedName>
    <definedName name="hfhgfrhz" localSheetId="0">#REF!,#REF!</definedName>
    <definedName name="hfhgfrhz">#REF!,#REF!</definedName>
    <definedName name="hgdfghdghd" localSheetId="0">#REF!</definedName>
    <definedName name="hgdfghdghd">#REF!</definedName>
    <definedName name="hgfhfghf" localSheetId="0">#REF!</definedName>
    <definedName name="hgfhfghf">#REF!</definedName>
    <definedName name="hgfhfhgfg" localSheetId="0">#REF!</definedName>
    <definedName name="hgfhfhgfg">#REF!</definedName>
    <definedName name="hgfhgfghf" localSheetId="0">#REF!</definedName>
    <definedName name="hgfhgfghf">#REF!</definedName>
    <definedName name="hgfhjzfjgfgh" localSheetId="0">#REF!</definedName>
    <definedName name="hgfhjzfjgfgh">#REF!</definedName>
    <definedName name="hgfhmkfhmjfhg" localSheetId="0">#REF!</definedName>
    <definedName name="hgfhmkfhmjfhg">#REF!</definedName>
    <definedName name="hghghjg" localSheetId="0">#REF!</definedName>
    <definedName name="hghghjg">#REF!</definedName>
    <definedName name="hgougozufjzujzuh" localSheetId="0">#REF!</definedName>
    <definedName name="hgougozufjzujzuh">#REF!</definedName>
    <definedName name="hhhh" localSheetId="0">#REF!</definedName>
    <definedName name="hhhh">#REF!</definedName>
    <definedName name="hitel" localSheetId="0">#REF!</definedName>
    <definedName name="hitel">#REF!</definedName>
    <definedName name="hjetzjetzjdgtujdtrujet" localSheetId="0">#REF!</definedName>
    <definedName name="hjetzjetzjdgtujdtrujet">#REF!</definedName>
    <definedName name="hjfjhgfhmjfh" localSheetId="0">#REF!</definedName>
    <definedName name="hjfjhgfhmjfh">#REF!</definedName>
    <definedName name="hjghjng" localSheetId="0">#REF!,#REF!</definedName>
    <definedName name="hjghjng">#REF!,#REF!</definedName>
    <definedName name="hjmhjzhjumzhj" localSheetId="0">#REF!</definedName>
    <definedName name="hjmhjzhjumzhj">#REF!</definedName>
    <definedName name="hjtzjdtzjdgh" localSheetId="0">#REF!</definedName>
    <definedName name="hjtzjdtzjdgh">#REF!</definedName>
    <definedName name="hjzuz" localSheetId="0">#REF!</definedName>
    <definedName name="hjzuz">#REF!</definedName>
    <definedName name="hooo" localSheetId="0">#REF!</definedName>
    <definedName name="hooo">#REF!</definedName>
    <definedName name="i" localSheetId="0">#REF!</definedName>
    <definedName name="i">#REF!</definedName>
    <definedName name="iojőiohjiojui" localSheetId="0">#REF!</definedName>
    <definedName name="iojőiohjiojui">#REF!</definedName>
    <definedName name="ioőhjiohli" localSheetId="0">#REF!</definedName>
    <definedName name="ioőhjiohli">#REF!</definedName>
    <definedName name="iou" localSheetId="0">#REF!</definedName>
    <definedName name="iou">#REF!</definedName>
    <definedName name="iouz" localSheetId="0">#REF!</definedName>
    <definedName name="iouz">#REF!</definedName>
    <definedName name="iuhiui" localSheetId="0">#REF!</definedName>
    <definedName name="iuhiui">#REF!</definedName>
    <definedName name="iuiui86z6huh" localSheetId="0">#REF!</definedName>
    <definedName name="iuiui86z6huh">#REF!</definedName>
    <definedName name="iuz" localSheetId="0">#REF!</definedName>
    <definedName name="iuz">#REF!</definedName>
    <definedName name="j" localSheetId="0">#REF!</definedName>
    <definedName name="j">#REF!</definedName>
    <definedName name="ja" localSheetId="0">#REF!</definedName>
    <definedName name="ja">#REF!</definedName>
    <definedName name="jbhiiiii" localSheetId="0">#REF!</definedName>
    <definedName name="jbhiiiii">#REF!</definedName>
    <definedName name="jdtjdgjdgj" localSheetId="0">#REF!</definedName>
    <definedName name="jdtjdgjdgj">#REF!</definedName>
    <definedName name="jfjghftjjht" localSheetId="0">#REF!</definedName>
    <definedName name="jfjghftjjht">#REF!</definedName>
    <definedName name="jfzujkdgzuj" localSheetId="0">#REF!,#REF!</definedName>
    <definedName name="jfzujkdgzuj">#REF!,#REF!</definedName>
    <definedName name="jgdjdgjdj" localSheetId="0">#REF!</definedName>
    <definedName name="jgdjdgjdj">#REF!</definedName>
    <definedName name="jhetzdhjtezj" localSheetId="0">#REF!</definedName>
    <definedName name="jhetzdhjtezj">#REF!</definedName>
    <definedName name="jhjuhjhn" localSheetId="0">#REF!</definedName>
    <definedName name="jhjuhjhn">#REF!</definedName>
    <definedName name="jhzfghj" localSheetId="0">#REF!</definedName>
    <definedName name="jhzfghj">#REF!</definedName>
    <definedName name="jjj" localSheetId="0">#REF!</definedName>
    <definedName name="jjj">#REF!</definedName>
    <definedName name="jkcvhcj" localSheetId="0">#REF!</definedName>
    <definedName name="jkcvhcj">#REF!</definedName>
    <definedName name="jkjojkoj" localSheetId="0">#REF!</definedName>
    <definedName name="jkjojkoj">#REF!</definedName>
    <definedName name="jkokioko" localSheetId="0">#REF!</definedName>
    <definedName name="jkokioko">#REF!</definedName>
    <definedName name="jmgfcmfg" localSheetId="0">#REF!,#REF!</definedName>
    <definedName name="jmgfcmfg">#REF!,#REF!</definedName>
    <definedName name="jo" localSheetId="0">#REF!,#REF!</definedName>
    <definedName name="jo">#REF!,#REF!</definedName>
    <definedName name="juj" localSheetId="0">#REF!</definedName>
    <definedName name="juj">#REF!</definedName>
    <definedName name="juk" localSheetId="0">#REF!</definedName>
    <definedName name="juk">#REF!</definedName>
    <definedName name="jztdjdtjdtgkdgthj" localSheetId="0">#REF!,#REF!</definedName>
    <definedName name="jztdjdtjdtgkdgthj">#REF!,#REF!</definedName>
    <definedName name="jzugjmghmfh" localSheetId="0">#REF!</definedName>
    <definedName name="jzugjmghmfh">#REF!</definedName>
    <definedName name="jzuizuzu" localSheetId="0">#REF!,#REF!</definedName>
    <definedName name="jzuizuzu">#REF!,#REF!</definedName>
    <definedName name="kati" localSheetId="0">#REF!</definedName>
    <definedName name="kati">#REF!</definedName>
    <definedName name="kdjxhkajxchjk" localSheetId="0">#REF!</definedName>
    <definedName name="kdjxhkajxchjk">#REF!</definedName>
    <definedName name="kghhjghfr" localSheetId="0">#REF!</definedName>
    <definedName name="kghhjghfr">#REF!</definedName>
    <definedName name="ki" localSheetId="0">#REF!</definedName>
    <definedName name="ki">#REF!</definedName>
    <definedName name="kik" localSheetId="0">#REF!,#REF!</definedName>
    <definedName name="kik">#REF!,#REF!</definedName>
    <definedName name="kjiuihjhui" localSheetId="0">#REF!</definedName>
    <definedName name="kjiuihjhui">#REF!</definedName>
    <definedName name="kkaq" localSheetId="0">#REF!</definedName>
    <definedName name="kkaq">#REF!</definedName>
    <definedName name="kkk" localSheetId="0">#REF!</definedName>
    <definedName name="kkk">#REF!</definedName>
    <definedName name="kkkkk" localSheetId="0">#REF!</definedName>
    <definedName name="kkkkk">#REF!</definedName>
    <definedName name="kkkkkkkkkkkkkkaat" localSheetId="0">#REF!</definedName>
    <definedName name="kkkkkkkkkkkkkkaat">#REF!</definedName>
    <definedName name="kléjioáuio7ip" localSheetId="0">#REF!</definedName>
    <definedName name="kléjioáuio7ip">#REF!</definedName>
    <definedName name="klgj" localSheetId="0">#REF!</definedName>
    <definedName name="klgj">#REF!</definedName>
    <definedName name="kojo" localSheetId="0">#REF!</definedName>
    <definedName name="kojo">#REF!</definedName>
    <definedName name="kokoko" localSheetId="0">#REF!</definedName>
    <definedName name="kokoko">#REF!</definedName>
    <definedName name="krrrrr" localSheetId="0">#REF!</definedName>
    <definedName name="krrrrr">#REF!</definedName>
    <definedName name="ksdjchjkaxc" localSheetId="0">#REF!</definedName>
    <definedName name="ksdjchjkaxc">#REF!</definedName>
    <definedName name="kuigzuz" localSheetId="0">#REF!</definedName>
    <definedName name="kuigzuz">#REF!</definedName>
    <definedName name="kuiuhi" localSheetId="0">#REF!</definedName>
    <definedName name="kuiuhi">#REF!</definedName>
    <definedName name="kzuzuhj" localSheetId="0">#REF!</definedName>
    <definedName name="kzuzuhj">#REF!</definedName>
    <definedName name="l" localSheetId="0">#REF!</definedName>
    <definedName name="l">#REF!</definedName>
    <definedName name="lala" localSheetId="0">#REF!,#REF!</definedName>
    <definedName name="lala">#REF!,#REF!</definedName>
    <definedName name="lék" localSheetId="0">#REF!</definedName>
    <definedName name="lék">#REF!</definedName>
    <definedName name="lik" localSheetId="0">#REF!</definedName>
    <definedName name="lik">#REF!</definedName>
    <definedName name="ljkhjghjh" localSheetId="0">#REF!</definedName>
    <definedName name="ljkhjghjh">#REF!</definedName>
    <definedName name="lkj" localSheetId="0">#REF!</definedName>
    <definedName name="lkj">#REF!</definedName>
    <definedName name="lkjh" localSheetId="0">#REF!</definedName>
    <definedName name="lkjh">#REF!</definedName>
    <definedName name="lll" localSheetId="0">#REF!</definedName>
    <definedName name="lll">#REF!</definedName>
    <definedName name="llo" localSheetId="0">#REF!</definedName>
    <definedName name="llo">#REF!</definedName>
    <definedName name="lo" localSheetId="0">#REF!</definedName>
    <definedName name="lo">#REF!</definedName>
    <definedName name="loii" localSheetId="0">#REF!,#REF!</definedName>
    <definedName name="loii">#REF!,#REF!</definedName>
    <definedName name="lolo" localSheetId="0">#REF!</definedName>
    <definedName name="lolo">#REF!</definedName>
    <definedName name="loloi" localSheetId="0">#REF!</definedName>
    <definedName name="loloi">#REF!</definedName>
    <definedName name="lőpélpőlpő" localSheetId="0">#REF!</definedName>
    <definedName name="lőpélpőlpő">#REF!</definedName>
    <definedName name="lplplop" localSheetId="0">#REF!</definedName>
    <definedName name="lplplop">#REF!</definedName>
    <definedName name="lpőlpőlpő" localSheetId="0">#REF!</definedName>
    <definedName name="lpőlpőlpő">#REF!</definedName>
    <definedName name="lzlkzjkjkl" localSheetId="0">#REF!,#REF!</definedName>
    <definedName name="lzlkzjkjkl">#REF!,#REF!</definedName>
    <definedName name="mari" localSheetId="0">#REF!</definedName>
    <definedName name="mari">#REF!</definedName>
    <definedName name="mcv" localSheetId="0">#REF!</definedName>
    <definedName name="mcv">#REF!</definedName>
    <definedName name="metro5" localSheetId="0">#REF!</definedName>
    <definedName name="metro5">#REF!</definedName>
    <definedName name="mghxnmh" localSheetId="0">#REF!</definedName>
    <definedName name="mghxnmh">#REF!</definedName>
    <definedName name="mgnhg" localSheetId="0">#REF!</definedName>
    <definedName name="mgnhg">#REF!</definedName>
    <definedName name="mhfmfh" localSheetId="0">#REF!</definedName>
    <definedName name="mhfmfh">#REF!</definedName>
    <definedName name="mhgm" localSheetId="0">#REF!</definedName>
    <definedName name="mhgm">#REF!</definedName>
    <definedName name="mhuzuvgzu" localSheetId="0">#REF!</definedName>
    <definedName name="mhuzuvgzu">#REF!</definedName>
    <definedName name="miauuuu" localSheetId="0">#REF!</definedName>
    <definedName name="miauuuu">#REF!</definedName>
    <definedName name="mimi" localSheetId="0">#REF!</definedName>
    <definedName name="mimi">#REF!</definedName>
    <definedName name="mjzuijzuzuu" localSheetId="0">#REF!</definedName>
    <definedName name="mjzuijzuzuu">#REF!</definedName>
    <definedName name="mn" localSheetId="0">#REF!,#REF!</definedName>
    <definedName name="mn">#REF!,#REF!</definedName>
    <definedName name="MUTAT_1_" localSheetId="0">#REF!</definedName>
    <definedName name="MUTAT_1_">#REF!</definedName>
    <definedName name="nb" localSheetId="0">#REF!,#REF!</definedName>
    <definedName name="nb">#REF!,#REF!</definedName>
    <definedName name="nfnbfxg" localSheetId="0">#REF!</definedName>
    <definedName name="nfnbfxg">#REF!</definedName>
    <definedName name="ngaxjsgg" localSheetId="0">#REF!</definedName>
    <definedName name="ngaxjsgg">#REF!</definedName>
    <definedName name="ngf" localSheetId="0">#REF!</definedName>
    <definedName name="ngf">#REF!</definedName>
    <definedName name="ngnhfxd" localSheetId="0">#REF!</definedName>
    <definedName name="ngnhfxd">#REF!</definedName>
    <definedName name="nhdgnxdf" localSheetId="0">#REF!</definedName>
    <definedName name="nhdgnxdf">#REF!</definedName>
    <definedName name="nhfxggfh" localSheetId="0">#REF!</definedName>
    <definedName name="nhfxggfh">#REF!</definedName>
    <definedName name="nhghngtnh" localSheetId="0">#REF!</definedName>
    <definedName name="nhghngtnh">#REF!</definedName>
    <definedName name="njsrjtzj" localSheetId="0">#REF!</definedName>
    <definedName name="njsrjtzj">#REF!</definedName>
    <definedName name="_xlnm.Print_Titles" localSheetId="0">'5''a beruházás'!$A:$E,'5''a beruházás'!$1:$10</definedName>
    <definedName name="_xlnm.Print_Area" localSheetId="0">'5''a beruházás'!$A$1:$BB$428</definedName>
    <definedName name="Nyomtatási_terület_MÉ" localSheetId="0">#REF!</definedName>
    <definedName name="Nyomtatási_terület_MÉ">#REF!</definedName>
    <definedName name="oiobh" localSheetId="0">#REF!</definedName>
    <definedName name="oiobh">#REF!</definedName>
    <definedName name="oioiuz" localSheetId="0">#REF!</definedName>
    <definedName name="oioiuz">#REF!</definedName>
    <definedName name="oip" localSheetId="0">#REF!,#REF!</definedName>
    <definedName name="oip">#REF!,#REF!</definedName>
    <definedName name="okpjlájiiáé" localSheetId="0">#REF!</definedName>
    <definedName name="okpjlájiiáé">#REF!</definedName>
    <definedName name="ol" localSheetId="0">#REF!</definedName>
    <definedName name="ol">#REF!</definedName>
    <definedName name="oo" localSheetId="0">#REF!,#REF!</definedName>
    <definedName name="oo">#REF!,#REF!</definedName>
    <definedName name="ooo" localSheetId="0">#REF!,#REF!</definedName>
    <definedName name="ooo">#REF!,#REF!</definedName>
    <definedName name="őéőéőpo" localSheetId="0">#REF!</definedName>
    <definedName name="őéőéőpo">#REF!</definedName>
    <definedName name="őlpőlpő" localSheetId="0">#REF!,#REF!</definedName>
    <definedName name="őlpőlpő">#REF!,#REF!</definedName>
    <definedName name="őlpőlpüőlp" localSheetId="0">#REF!,#REF!</definedName>
    <definedName name="őlpőlpüőlp">#REF!,#REF!</definedName>
    <definedName name="őőőő" localSheetId="0">#REF!</definedName>
    <definedName name="őőőő">#REF!</definedName>
    <definedName name="őp" localSheetId="0">#REF!,#REF!</definedName>
    <definedName name="őp">#REF!,#REF!</definedName>
    <definedName name="őpo" localSheetId="0">#REF!</definedName>
    <definedName name="őpo">#REF!</definedName>
    <definedName name="őú" localSheetId="0">#REF!</definedName>
    <definedName name="őú">#REF!</definedName>
    <definedName name="Panni" localSheetId="0">#REF!</definedName>
    <definedName name="Panni">#REF!</definedName>
    <definedName name="park" localSheetId="0">#REF!</definedName>
    <definedName name="park">#REF!</definedName>
    <definedName name="péiz" localSheetId="0">#REF!</definedName>
    <definedName name="péiz">#REF!</definedName>
    <definedName name="pkopopkip" localSheetId="0">#REF!</definedName>
    <definedName name="pkopopkip">#REF!</definedName>
    <definedName name="pkpkopo" localSheetId="0">#REF!</definedName>
    <definedName name="pkpkopo">#REF!</definedName>
    <definedName name="plk" localSheetId="0">#REF!</definedName>
    <definedName name="plk">#REF!</definedName>
    <definedName name="poiu" localSheetId="0">#REF!</definedName>
    <definedName name="poiu">#REF!</definedName>
    <definedName name="poiuio" localSheetId="0">#REF!</definedName>
    <definedName name="poiuio">#REF!</definedName>
    <definedName name="popo" localSheetId="0">#REF!</definedName>
    <definedName name="popo">#REF!</definedName>
    <definedName name="popu" localSheetId="0">#REF!</definedName>
    <definedName name="popu">#REF!</definedName>
    <definedName name="Print_Area_MI" localSheetId="0">#REF!</definedName>
    <definedName name="Print_Area_MI">#REF!</definedName>
    <definedName name="Print_Titles_MI" localSheetId="0">#REF!,#REF!</definedName>
    <definedName name="Print_Titles_MI">#REF!,#REF!</definedName>
    <definedName name="pu" localSheetId="0">#REF!</definedName>
    <definedName name="pu">#REF!</definedName>
    <definedName name="q" localSheetId="0">#REF!</definedName>
    <definedName name="q">#REF!</definedName>
    <definedName name="rééééé" localSheetId="0">#REF!</definedName>
    <definedName name="rééééé">#REF!</definedName>
    <definedName name="rerer" localSheetId="0">#REF!,#REF!</definedName>
    <definedName name="rerer">#REF!,#REF!</definedName>
    <definedName name="revfrevgfregt" localSheetId="0">#REF!</definedName>
    <definedName name="revfrevgfregt">#REF!</definedName>
    <definedName name="sabi" localSheetId="0">#REF!</definedName>
    <definedName name="sabi">#REF!</definedName>
    <definedName name="saj" localSheetId="0">#REF!,#REF!</definedName>
    <definedName name="saj">#REF!,#REF!</definedName>
    <definedName name="saját" localSheetId="0">#REF!</definedName>
    <definedName name="saját">#REF!</definedName>
    <definedName name="sajo" localSheetId="0">#REF!,#REF!</definedName>
    <definedName name="sajo">#REF!,#REF!</definedName>
    <definedName name="sasssa" localSheetId="0">#REF!</definedName>
    <definedName name="sasssa">#REF!</definedName>
    <definedName name="scbhasdfnhafs" localSheetId="0">#REF!</definedName>
    <definedName name="scbhasdfnhafs">#REF!</definedName>
    <definedName name="Scenario" localSheetId="0">#REF!</definedName>
    <definedName name="Scenario">#REF!</definedName>
    <definedName name="sdasdfasf" localSheetId="0">#REF!</definedName>
    <definedName name="sdasdfasf">#REF!</definedName>
    <definedName name="sdh" localSheetId="0">#REF!</definedName>
    <definedName name="sdh">#REF!</definedName>
    <definedName name="sdjkchkasjhjk" localSheetId="0">#REF!</definedName>
    <definedName name="sdjkchkasjhjk">#REF!</definedName>
    <definedName name="sdjyxchycgh" localSheetId="0">#REF!</definedName>
    <definedName name="sdjyxchycgh">#REF!</definedName>
    <definedName name="Sensitivity" localSheetId="0">#REF!</definedName>
    <definedName name="Sensitivity">#REF!</definedName>
    <definedName name="sese" localSheetId="0">#REF!</definedName>
    <definedName name="sese">#REF!</definedName>
    <definedName name="skcvhkajsch" localSheetId="0">#REF!,#REF!</definedName>
    <definedName name="skcvhkajsch">#REF!,#REF!</definedName>
    <definedName name="szov" localSheetId="0">#REF!</definedName>
    <definedName name="szov">#REF!</definedName>
    <definedName name="szoveg" localSheetId="0">#REF!</definedName>
    <definedName name="szoveg">#REF!</definedName>
    <definedName name="szovet" localSheetId="0">#REF!</definedName>
    <definedName name="szovet">#REF!</definedName>
    <definedName name="ta" localSheetId="0">#REF!</definedName>
    <definedName name="ta">#REF!</definedName>
    <definedName name="Tab1_Budgetary_Data_to_Enter" localSheetId="0">#REF!</definedName>
    <definedName name="Tab1_Budgetary_Data_to_Enter">#REF!</definedName>
    <definedName name="Tab2_Financial_model" localSheetId="0">#REF!</definedName>
    <definedName name="Tab2_Financial_model">#REF!</definedName>
    <definedName name="Tab2bis_Retrospective" localSheetId="0">#REF!</definedName>
    <definedName name="Tab2bis_Retrospective">#REF!</definedName>
    <definedName name="Tab3_Ratios" localSheetId="0">#REF!</definedName>
    <definedName name="Tab3_Ratios">#REF!</definedName>
    <definedName name="Tab4_loans_calculations" localSheetId="0">#REF!</definedName>
    <definedName name="Tab4_loans_calculations">#REF!</definedName>
    <definedName name="Tab5_Global_amortization_table" localSheetId="0">#REF!</definedName>
    <definedName name="Tab5_Global_amortization_table">#REF!</definedName>
    <definedName name="tebvgftrnhtnmj" localSheetId="0">#REF!</definedName>
    <definedName name="tebvgftrnhtnmj">#REF!</definedName>
    <definedName name="tervjav" localSheetId="0">#REF!,#REF!</definedName>
    <definedName name="tervjav">#REF!,#REF!</definedName>
    <definedName name="teve" localSheetId="0">#REF!</definedName>
    <definedName name="teve">#REF!</definedName>
    <definedName name="thjtzjtjzhjztj" localSheetId="0">#REF!</definedName>
    <definedName name="thjtzjtjzhjztj">#REF!</definedName>
    <definedName name="thvgfrdfvf" localSheetId="0">#REF!</definedName>
    <definedName name="thvgfrdfvf">#REF!</definedName>
    <definedName name="tjufgfjgf" localSheetId="0">#REF!</definedName>
    <definedName name="tjufgfjgf">#REF!</definedName>
    <definedName name="tjumggfjdghdeeh" localSheetId="0">#REF!</definedName>
    <definedName name="tjumggfjdghdeeh">#REF!</definedName>
    <definedName name="tob" localSheetId="0">#REF!</definedName>
    <definedName name="tob">#REF!</definedName>
    <definedName name="tre" localSheetId="0">#REF!,#REF!</definedName>
    <definedName name="tre">#REF!,#REF!</definedName>
    <definedName name="treeeeeee" localSheetId="0">#REF!,#REF!</definedName>
    <definedName name="treeeeeee">#REF!,#REF!</definedName>
    <definedName name="trjuir" localSheetId="0">#REF!</definedName>
    <definedName name="trjuir">#REF!</definedName>
    <definedName name="tzhjetzjutejetdhjet" localSheetId="0">#REF!</definedName>
    <definedName name="tzhjetzjutejetdhjet">#REF!</definedName>
    <definedName name="tzhjtr7jetdujdgh" localSheetId="0">#REF!</definedName>
    <definedName name="tzhjtr7jetdujdgh">#REF!</definedName>
    <definedName name="uipghpuikhjkl" localSheetId="0">#REF!</definedName>
    <definedName name="uipghpuikhjkl">#REF!</definedName>
    <definedName name="uiui" localSheetId="0">#REF!</definedName>
    <definedName name="uiui">#REF!</definedName>
    <definedName name="úő" localSheetId="0">#REF!,#REF!</definedName>
    <definedName name="úő">#REF!,#REF!</definedName>
    <definedName name="úőp" localSheetId="0">#REF!</definedName>
    <definedName name="úőp">#REF!</definedName>
    <definedName name="úpl" localSheetId="0">#REF!</definedName>
    <definedName name="úpl">#REF!</definedName>
    <definedName name="uttrtf" localSheetId="0">#REF!</definedName>
    <definedName name="uttrtf">#REF!</definedName>
    <definedName name="uu" localSheetId="0">#REF!</definedName>
    <definedName name="uu">#REF!</definedName>
    <definedName name="úwowow" localSheetId="0">#REF!</definedName>
    <definedName name="úwowow">#REF!</definedName>
    <definedName name="uz" localSheetId="0">#REF!</definedName>
    <definedName name="uz">#REF!</definedName>
    <definedName name="uzuzu" localSheetId="0">#REF!,#REF!</definedName>
    <definedName name="uzuzu">#REF!,#REF!</definedName>
    <definedName name="vbfrervgftevgt" localSheetId="0">#REF!</definedName>
    <definedName name="vbfrervgftevgt">#REF!</definedName>
    <definedName name="vbv" localSheetId="0">#REF!</definedName>
    <definedName name="vbv">#REF!</definedName>
    <definedName name="vgfrsevgfdegf" localSheetId="0">#REF!,#REF!</definedName>
    <definedName name="vgfrsevgfdegf">#REF!,#REF!</definedName>
    <definedName name="vhsdjklvhklsdvh" localSheetId="0">#REF!</definedName>
    <definedName name="vhsdjklvhklsdvh">#REF!</definedName>
    <definedName name="viiii" localSheetId="0">#REF!</definedName>
    <definedName name="viiii">#REF!</definedName>
    <definedName name="vvffff" localSheetId="0">#REF!</definedName>
    <definedName name="vvffff">#REF!</definedName>
    <definedName name="weq" localSheetId="0">#REF!</definedName>
    <definedName name="weq">#REF!</definedName>
    <definedName name="xcghcg" localSheetId="0">#REF!,#REF!</definedName>
    <definedName name="xcghcg">#REF!,#REF!</definedName>
    <definedName name="xghghn" localSheetId="0">#REF!</definedName>
    <definedName name="xghghn">#REF!</definedName>
    <definedName name="xxx" localSheetId="0">#REF!</definedName>
    <definedName name="xxx">#REF!</definedName>
    <definedName name="zrfzfhhffh" localSheetId="0">#REF!</definedName>
    <definedName name="zrfzfhhffh">#REF!</definedName>
    <definedName name="ztr" localSheetId="0">#REF!</definedName>
    <definedName name="ztr">#REF!</definedName>
    <definedName name="ztz" localSheetId="0">#REF!</definedName>
    <definedName name="ztz">#REF!</definedName>
    <definedName name="ztzd" localSheetId="0">#REF!</definedName>
    <definedName name="ztzd">#REF!</definedName>
    <definedName name="zugzugzugfu" localSheetId="0">#REF!,#REF!</definedName>
    <definedName name="zugzugzugfu">#REF!,#REF!</definedName>
    <definedName name="zuioooo" localSheetId="0">#REF!,#REF!</definedName>
    <definedName name="zuioooo">#REF!,#REF!</definedName>
    <definedName name="zujkzujkfzujkfzujdfzu" localSheetId="0">#REF!</definedName>
    <definedName name="zujkzujkfzujkfzujdfzu">#REF!</definedName>
    <definedName name="zuzuz" localSheetId="0">#REF!,#REF!</definedName>
    <definedName name="zuzuz">#REF!,#REF!</definedName>
    <definedName name="zuzuzu7uiiuiu" localSheetId="0">#REF!</definedName>
    <definedName name="zuzuzu7uiiuiu">#REF!</definedName>
  </definedNames>
  <calcPr calcId="191029" iterateDelta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15" i="19" l="1"/>
  <c r="BB397" i="19" l="1"/>
  <c r="BA397" i="19"/>
  <c r="AV397" i="19"/>
  <c r="AU397" i="19"/>
  <c r="AP397" i="19"/>
  <c r="AO397" i="19"/>
  <c r="AJ397" i="19"/>
  <c r="AI397" i="19"/>
  <c r="AH397" i="19"/>
  <c r="AF397" i="19"/>
  <c r="AE397" i="19"/>
  <c r="AD397" i="19"/>
  <c r="AC397" i="19"/>
  <c r="R397" i="19"/>
  <c r="Q397" i="19" s="1"/>
  <c r="AA397" i="19" s="1"/>
  <c r="S393" i="19"/>
  <c r="AC393" i="19" s="1"/>
  <c r="BB393" i="19"/>
  <c r="BA393" i="19"/>
  <c r="AV393" i="19"/>
  <c r="AU393" i="19"/>
  <c r="AP393" i="19"/>
  <c r="AO393" i="19"/>
  <c r="AJ393" i="19"/>
  <c r="AI393" i="19"/>
  <c r="AH393" i="19"/>
  <c r="AF393" i="19"/>
  <c r="AE393" i="19"/>
  <c r="AD393" i="19"/>
  <c r="BB412" i="19"/>
  <c r="BA412" i="19"/>
  <c r="AV412" i="19"/>
  <c r="AU412" i="19"/>
  <c r="AP412" i="19"/>
  <c r="AO412" i="19"/>
  <c r="AJ412" i="19"/>
  <c r="AI412" i="19"/>
  <c r="AH412" i="19"/>
  <c r="AF412" i="19"/>
  <c r="AE412" i="19"/>
  <c r="AD412" i="19"/>
  <c r="AC412" i="19"/>
  <c r="R412" i="19"/>
  <c r="AB412" i="19" s="1"/>
  <c r="Q412" i="19"/>
  <c r="AA412" i="19" s="1"/>
  <c r="BB411" i="19"/>
  <c r="BA411" i="19"/>
  <c r="AV411" i="19"/>
  <c r="AU411" i="19"/>
  <c r="AP411" i="19"/>
  <c r="AO411" i="19"/>
  <c r="AJ411" i="19"/>
  <c r="AI411" i="19"/>
  <c r="AH411" i="19"/>
  <c r="AF411" i="19"/>
  <c r="AE411" i="19"/>
  <c r="AD411" i="19"/>
  <c r="AC411" i="19"/>
  <c r="R411" i="19"/>
  <c r="Q411" i="19" s="1"/>
  <c r="AA411" i="19" s="1"/>
  <c r="BB410" i="19"/>
  <c r="BA410" i="19"/>
  <c r="AV410" i="19"/>
  <c r="AU410" i="19"/>
  <c r="AP410" i="19"/>
  <c r="AO410" i="19"/>
  <c r="AJ410" i="19"/>
  <c r="AI410" i="19"/>
  <c r="AH410" i="19"/>
  <c r="AF410" i="19"/>
  <c r="AE410" i="19"/>
  <c r="AD410" i="19"/>
  <c r="AC410" i="19"/>
  <c r="R410" i="19"/>
  <c r="Q410" i="19" s="1"/>
  <c r="AA410" i="19" s="1"/>
  <c r="BB409" i="19"/>
  <c r="BA409" i="19"/>
  <c r="AV409" i="19"/>
  <c r="AU409" i="19"/>
  <c r="AP409" i="19"/>
  <c r="AO409" i="19"/>
  <c r="AJ409" i="19"/>
  <c r="AI409" i="19"/>
  <c r="AH409" i="19"/>
  <c r="AF409" i="19"/>
  <c r="AE409" i="19"/>
  <c r="AD409" i="19"/>
  <c r="AC409" i="19"/>
  <c r="R409" i="19"/>
  <c r="Q409" i="19" s="1"/>
  <c r="AA409" i="19" s="1"/>
  <c r="BB408" i="19"/>
  <c r="BA408" i="19"/>
  <c r="AV408" i="19"/>
  <c r="AU408" i="19"/>
  <c r="AP408" i="19"/>
  <c r="AO408" i="19"/>
  <c r="AJ408" i="19"/>
  <c r="AI408" i="19"/>
  <c r="AH408" i="19"/>
  <c r="AF408" i="19"/>
  <c r="AE408" i="19"/>
  <c r="AD408" i="19"/>
  <c r="AC408" i="19"/>
  <c r="R408" i="19"/>
  <c r="Q408" i="19" s="1"/>
  <c r="AA408" i="19" s="1"/>
  <c r="BB396" i="19"/>
  <c r="BA396" i="19"/>
  <c r="AV396" i="19"/>
  <c r="AU396" i="19"/>
  <c r="AP396" i="19"/>
  <c r="AO396" i="19"/>
  <c r="AJ396" i="19"/>
  <c r="AI396" i="19"/>
  <c r="AH396" i="19"/>
  <c r="AF396" i="19"/>
  <c r="AE396" i="19"/>
  <c r="AD396" i="19"/>
  <c r="AC396" i="19"/>
  <c r="R396" i="19"/>
  <c r="Q396" i="19" s="1"/>
  <c r="AA396" i="19" s="1"/>
  <c r="AG393" i="19" l="1"/>
  <c r="AG412" i="19"/>
  <c r="AG396" i="19"/>
  <c r="AG409" i="19"/>
  <c r="AG411" i="19"/>
  <c r="AG397" i="19"/>
  <c r="AB397" i="19"/>
  <c r="R393" i="19"/>
  <c r="AG410" i="19"/>
  <c r="AB411" i="19"/>
  <c r="AG408" i="19"/>
  <c r="AB409" i="19"/>
  <c r="AB408" i="19"/>
  <c r="AB410" i="19"/>
  <c r="AB396" i="19"/>
  <c r="BB407" i="19"/>
  <c r="BA407" i="19"/>
  <c r="AV407" i="19"/>
  <c r="AU407" i="19"/>
  <c r="AP407" i="19"/>
  <c r="AO407" i="19"/>
  <c r="AJ407" i="19"/>
  <c r="AI407" i="19"/>
  <c r="AH407" i="19"/>
  <c r="AG407" i="19" s="1"/>
  <c r="AF407" i="19"/>
  <c r="AE407" i="19"/>
  <c r="AD407" i="19"/>
  <c r="AC407" i="19"/>
  <c r="R407" i="19"/>
  <c r="Q407" i="19" s="1"/>
  <c r="AA407" i="19" s="1"/>
  <c r="AB393" i="19" l="1"/>
  <c r="Q393" i="19"/>
  <c r="AA393" i="19" s="1"/>
  <c r="AB407" i="19"/>
  <c r="BB148" i="19"/>
  <c r="BA148" i="19"/>
  <c r="AV148" i="19"/>
  <c r="AU148" i="19"/>
  <c r="AP148" i="19"/>
  <c r="AO148" i="19"/>
  <c r="AJ148" i="19"/>
  <c r="AI148" i="19"/>
  <c r="AH148" i="19"/>
  <c r="AG148" i="19" s="1"/>
  <c r="AF148" i="19"/>
  <c r="AE148" i="19"/>
  <c r="AD148" i="19"/>
  <c r="AC148" i="19"/>
  <c r="R148" i="19"/>
  <c r="Q148" i="19" s="1"/>
  <c r="AA148" i="19" s="1"/>
  <c r="AB148" i="19" l="1"/>
  <c r="I369" i="19" l="1"/>
  <c r="J369" i="19"/>
  <c r="K369" i="19"/>
  <c r="L369" i="19"/>
  <c r="M369" i="19"/>
  <c r="N369" i="19"/>
  <c r="O369" i="19"/>
  <c r="P369" i="19"/>
  <c r="S369" i="19"/>
  <c r="T369" i="19"/>
  <c r="U369" i="19"/>
  <c r="V369" i="19"/>
  <c r="W369" i="19"/>
  <c r="X369" i="19"/>
  <c r="Y369" i="19"/>
  <c r="Z369" i="19"/>
  <c r="AK369" i="19"/>
  <c r="AL369" i="19"/>
  <c r="AQ369" i="19"/>
  <c r="AR369" i="19"/>
  <c r="AW369" i="19"/>
  <c r="AX369" i="19"/>
  <c r="AM369" i="19"/>
  <c r="AN369" i="19"/>
  <c r="AS369" i="19"/>
  <c r="AT369" i="19"/>
  <c r="AY369" i="19"/>
  <c r="AZ369" i="19"/>
  <c r="H369" i="19"/>
  <c r="H416" i="19" l="1"/>
  <c r="I416" i="19"/>
  <c r="J416" i="19"/>
  <c r="K416" i="19"/>
  <c r="L416" i="19"/>
  <c r="M416" i="19"/>
  <c r="N416" i="19"/>
  <c r="O416" i="19"/>
  <c r="P416" i="19"/>
  <c r="S416" i="19"/>
  <c r="Q307" i="19"/>
  <c r="R307" i="19"/>
  <c r="Q28" i="19"/>
  <c r="R28" i="19"/>
  <c r="Q79" i="19"/>
  <c r="R79" i="19"/>
  <c r="S78" i="19"/>
  <c r="S191" i="19"/>
  <c r="S200" i="19"/>
  <c r="S212" i="19"/>
  <c r="P222" i="19"/>
  <c r="P242" i="19"/>
  <c r="S222" i="19"/>
  <c r="I251" i="19"/>
  <c r="J251" i="19"/>
  <c r="K251" i="19"/>
  <c r="L251" i="19"/>
  <c r="M251" i="19"/>
  <c r="N251" i="19"/>
  <c r="O251" i="19"/>
  <c r="P251" i="19"/>
  <c r="S251" i="19"/>
  <c r="T251" i="19"/>
  <c r="U251" i="19"/>
  <c r="V251" i="19"/>
  <c r="W251" i="19"/>
  <c r="X251" i="19"/>
  <c r="Y251" i="19"/>
  <c r="Z251" i="19"/>
  <c r="AK251" i="19"/>
  <c r="AL251" i="19"/>
  <c r="AQ251" i="19"/>
  <c r="AR251" i="19"/>
  <c r="AW251" i="19"/>
  <c r="AX251" i="19"/>
  <c r="AM251" i="19"/>
  <c r="AN251" i="19"/>
  <c r="AS251" i="19"/>
  <c r="AT251" i="19"/>
  <c r="AY251" i="19"/>
  <c r="AZ251" i="19"/>
  <c r="H251" i="19"/>
  <c r="BB249" i="19"/>
  <c r="BA249" i="19"/>
  <c r="AV249" i="19"/>
  <c r="AU249" i="19"/>
  <c r="AP249" i="19"/>
  <c r="AO249" i="19"/>
  <c r="AJ249" i="19"/>
  <c r="AI249" i="19"/>
  <c r="AH249" i="19"/>
  <c r="AF249" i="19"/>
  <c r="AE249" i="19"/>
  <c r="AD249" i="19"/>
  <c r="AC249" i="19"/>
  <c r="R249" i="19"/>
  <c r="Q249" i="19" s="1"/>
  <c r="AA249" i="19" s="1"/>
  <c r="BB248" i="19"/>
  <c r="BA248" i="19"/>
  <c r="AV248" i="19"/>
  <c r="AU248" i="19"/>
  <c r="AP248" i="19"/>
  <c r="AO248" i="19"/>
  <c r="AJ248" i="19"/>
  <c r="AI248" i="19"/>
  <c r="AH248" i="19"/>
  <c r="AF248" i="19"/>
  <c r="AE248" i="19"/>
  <c r="AD248" i="19"/>
  <c r="AC248" i="19"/>
  <c r="R248" i="19"/>
  <c r="AB248" i="19" s="1"/>
  <c r="T387" i="19"/>
  <c r="U387" i="19"/>
  <c r="V387" i="19"/>
  <c r="W387" i="19"/>
  <c r="X387" i="19"/>
  <c r="Y387" i="19"/>
  <c r="Z387" i="19"/>
  <c r="AK387" i="19"/>
  <c r="AL387" i="19"/>
  <c r="AQ387" i="19"/>
  <c r="AR387" i="19"/>
  <c r="AW387" i="19"/>
  <c r="AX387" i="19"/>
  <c r="AM387" i="19"/>
  <c r="AN387" i="19"/>
  <c r="AS387" i="19"/>
  <c r="AT387" i="19"/>
  <c r="AY387" i="19"/>
  <c r="AZ387" i="19"/>
  <c r="S387" i="19"/>
  <c r="I387" i="19"/>
  <c r="J387" i="19"/>
  <c r="K387" i="19"/>
  <c r="L387" i="19"/>
  <c r="M387" i="19"/>
  <c r="N387" i="19"/>
  <c r="O387" i="19"/>
  <c r="P387" i="19"/>
  <c r="H387" i="19"/>
  <c r="BB374" i="19"/>
  <c r="BA374" i="19"/>
  <c r="AV374" i="19"/>
  <c r="AU374" i="19"/>
  <c r="AP374" i="19"/>
  <c r="AO374" i="19"/>
  <c r="AJ374" i="19"/>
  <c r="AI374" i="19"/>
  <c r="AH374" i="19"/>
  <c r="AF374" i="19"/>
  <c r="AE374" i="19"/>
  <c r="AD374" i="19"/>
  <c r="AC374" i="19"/>
  <c r="R374" i="19"/>
  <c r="AB374" i="19" s="1"/>
  <c r="AG248" i="19" l="1"/>
  <c r="AG374" i="19"/>
  <c r="AB249" i="19"/>
  <c r="Q248" i="19"/>
  <c r="AA248" i="19" s="1"/>
  <c r="AG249" i="19"/>
  <c r="Q374" i="19"/>
  <c r="AC173" i="19"/>
  <c r="AD173" i="19"/>
  <c r="AE173" i="19"/>
  <c r="AF173" i="19"/>
  <c r="AH173" i="19"/>
  <c r="AI173" i="19"/>
  <c r="AJ173" i="19"/>
  <c r="AC174" i="19"/>
  <c r="AD174" i="19"/>
  <c r="AE174" i="19"/>
  <c r="AF174" i="19"/>
  <c r="AH174" i="19"/>
  <c r="AI174" i="19"/>
  <c r="AJ174" i="19"/>
  <c r="AC175" i="19"/>
  <c r="AD175" i="19"/>
  <c r="AE175" i="19"/>
  <c r="AF175" i="19"/>
  <c r="AH175" i="19"/>
  <c r="AI175" i="19"/>
  <c r="AJ175" i="19"/>
  <c r="AC176" i="19"/>
  <c r="AD176" i="19"/>
  <c r="AE176" i="19"/>
  <c r="AF176" i="19"/>
  <c r="AH176" i="19"/>
  <c r="AI176" i="19"/>
  <c r="AJ176" i="19"/>
  <c r="AC177" i="19"/>
  <c r="AD177" i="19"/>
  <c r="AE177" i="19"/>
  <c r="AF177" i="19"/>
  <c r="AH177" i="19"/>
  <c r="AI177" i="19"/>
  <c r="AJ177" i="19"/>
  <c r="AG177" i="19" l="1"/>
  <c r="AA374" i="19"/>
  <c r="AG175" i="19"/>
  <c r="AG174" i="19"/>
  <c r="AG173" i="19"/>
  <c r="AG176" i="19"/>
  <c r="BB382" i="19"/>
  <c r="BA382" i="19"/>
  <c r="AV382" i="19"/>
  <c r="AU382" i="19"/>
  <c r="AP382" i="19"/>
  <c r="AO382" i="19"/>
  <c r="AJ382" i="19"/>
  <c r="AI382" i="19"/>
  <c r="AH382" i="19"/>
  <c r="AG382" i="19" s="1"/>
  <c r="AF382" i="19"/>
  <c r="AE382" i="19"/>
  <c r="AD382" i="19"/>
  <c r="AC382" i="19"/>
  <c r="AA382" i="19"/>
  <c r="BB381" i="19"/>
  <c r="BA381" i="19"/>
  <c r="AV381" i="19"/>
  <c r="AU381" i="19"/>
  <c r="AP381" i="19"/>
  <c r="AO381" i="19"/>
  <c r="AJ381" i="19"/>
  <c r="AI381" i="19"/>
  <c r="AH381" i="19"/>
  <c r="AF381" i="19"/>
  <c r="AE381" i="19"/>
  <c r="AD381" i="19"/>
  <c r="AC381" i="19"/>
  <c r="AB381" i="19"/>
  <c r="AA381" i="19"/>
  <c r="AG381" i="19" l="1"/>
  <c r="AB382" i="19"/>
  <c r="R16" i="19"/>
  <c r="Q16" i="19" s="1"/>
  <c r="R19" i="19"/>
  <c r="Q19" i="19" s="1"/>
  <c r="R20" i="19"/>
  <c r="Q20" i="19" s="1"/>
  <c r="R23" i="19"/>
  <c r="Q23" i="19" s="1"/>
  <c r="R24" i="19"/>
  <c r="Q24" i="19" s="1"/>
  <c r="R35" i="19"/>
  <c r="R36" i="19"/>
  <c r="Q36" i="19" s="1"/>
  <c r="R37" i="19"/>
  <c r="Q37" i="19" s="1"/>
  <c r="R40" i="19"/>
  <c r="Q40" i="19" s="1"/>
  <c r="R41" i="19"/>
  <c r="Q41" i="19" s="1"/>
  <c r="R44" i="19"/>
  <c r="Q44" i="19" s="1"/>
  <c r="R45" i="19"/>
  <c r="Q45" i="19" s="1"/>
  <c r="R46" i="19"/>
  <c r="Q46" i="19" s="1"/>
  <c r="R49" i="19"/>
  <c r="Q49" i="19" s="1"/>
  <c r="R50" i="19"/>
  <c r="Q50" i="19" s="1"/>
  <c r="R53" i="19"/>
  <c r="Q53" i="19" s="1"/>
  <c r="R54" i="19"/>
  <c r="Q54" i="19" s="1"/>
  <c r="R58" i="19"/>
  <c r="Q58" i="19" s="1"/>
  <c r="R59" i="19"/>
  <c r="Q59" i="19" s="1"/>
  <c r="R62" i="19"/>
  <c r="Q62" i="19" s="1"/>
  <c r="R66" i="19"/>
  <c r="Q66" i="19" s="1"/>
  <c r="R67" i="19"/>
  <c r="Q67" i="19" s="1"/>
  <c r="R70" i="19"/>
  <c r="Q70" i="19" s="1"/>
  <c r="R74" i="19"/>
  <c r="Q74" i="19" s="1"/>
  <c r="R86" i="19"/>
  <c r="R89" i="19"/>
  <c r="Q89" i="19" s="1"/>
  <c r="R90" i="19"/>
  <c r="Q90" i="19" s="1"/>
  <c r="R98" i="19"/>
  <c r="Q98" i="19" s="1"/>
  <c r="R99" i="19"/>
  <c r="Q99" i="19" s="1"/>
  <c r="R100" i="19"/>
  <c r="Q100" i="19" s="1"/>
  <c r="R107" i="19"/>
  <c r="R108" i="19"/>
  <c r="Q108" i="19" s="1"/>
  <c r="R109" i="19"/>
  <c r="Q109" i="19" s="1"/>
  <c r="R116" i="19"/>
  <c r="R119" i="19"/>
  <c r="Q119" i="19" s="1"/>
  <c r="R120" i="19"/>
  <c r="Q120" i="19" s="1"/>
  <c r="R122" i="19"/>
  <c r="Q122" i="19" s="1"/>
  <c r="R129" i="19"/>
  <c r="R130" i="19"/>
  <c r="Q130" i="19" s="1"/>
  <c r="R131" i="19"/>
  <c r="Q131" i="19" s="1"/>
  <c r="R132" i="19"/>
  <c r="Q132" i="19" s="1"/>
  <c r="R133" i="19"/>
  <c r="Q133" i="19" s="1"/>
  <c r="R134" i="19"/>
  <c r="Q134" i="19" s="1"/>
  <c r="R135" i="19"/>
  <c r="Q135" i="19" s="1"/>
  <c r="R136" i="19"/>
  <c r="Q136" i="19" s="1"/>
  <c r="R137" i="19"/>
  <c r="Q137" i="19" s="1"/>
  <c r="R140" i="19"/>
  <c r="Q140" i="19" s="1"/>
  <c r="R141" i="19"/>
  <c r="Q141" i="19" s="1"/>
  <c r="R142" i="19"/>
  <c r="Q142" i="19" s="1"/>
  <c r="R143" i="19"/>
  <c r="Q143" i="19" s="1"/>
  <c r="R144" i="19"/>
  <c r="Q144" i="19" s="1"/>
  <c r="R145" i="19"/>
  <c r="Q145" i="19" s="1"/>
  <c r="R146" i="19"/>
  <c r="Q146" i="19" s="1"/>
  <c r="R147" i="19"/>
  <c r="Q147" i="19" s="1"/>
  <c r="R149" i="19"/>
  <c r="Q149" i="19" s="1"/>
  <c r="R150" i="19"/>
  <c r="Q150" i="19" s="1"/>
  <c r="R158" i="19"/>
  <c r="Q158" i="19" s="1"/>
  <c r="R159" i="19"/>
  <c r="Q159" i="19" s="1"/>
  <c r="R160" i="19"/>
  <c r="Q160" i="19" s="1"/>
  <c r="R161" i="19"/>
  <c r="Q161" i="19" s="1"/>
  <c r="R168" i="19"/>
  <c r="R169" i="19"/>
  <c r="Q169" i="19" s="1"/>
  <c r="R170" i="19"/>
  <c r="Q170" i="19" s="1"/>
  <c r="R173" i="19"/>
  <c r="R174" i="19"/>
  <c r="R175" i="19"/>
  <c r="R176" i="19"/>
  <c r="R177" i="19"/>
  <c r="R184" i="19"/>
  <c r="R185" i="19"/>
  <c r="Q185" i="19" s="1"/>
  <c r="R186" i="19"/>
  <c r="Q186" i="19" s="1"/>
  <c r="R187" i="19"/>
  <c r="Q187" i="19" s="1"/>
  <c r="R188" i="19"/>
  <c r="Q188" i="19" s="1"/>
  <c r="R189" i="19"/>
  <c r="Q189" i="19" s="1"/>
  <c r="R196" i="19"/>
  <c r="R198" i="19"/>
  <c r="Q198" i="19" s="1"/>
  <c r="R205" i="19"/>
  <c r="R206" i="19"/>
  <c r="Q206" i="19" s="1"/>
  <c r="R207" i="19"/>
  <c r="Q207" i="19" s="1"/>
  <c r="R208" i="19"/>
  <c r="Q208" i="19" s="1"/>
  <c r="R209" i="19"/>
  <c r="Q209" i="19" s="1"/>
  <c r="R210" i="19"/>
  <c r="Q210" i="19" s="1"/>
  <c r="R217" i="19"/>
  <c r="R218" i="19"/>
  <c r="Q218" i="19" s="1"/>
  <c r="R220" i="19"/>
  <c r="Q220" i="19" s="1"/>
  <c r="R228" i="19"/>
  <c r="R229" i="19"/>
  <c r="Q229" i="19" s="1"/>
  <c r="R232" i="19"/>
  <c r="Q232" i="19" s="1"/>
  <c r="R236" i="19"/>
  <c r="Q236" i="19" s="1"/>
  <c r="R237" i="19"/>
  <c r="Q237" i="19" s="1"/>
  <c r="R238" i="19"/>
  <c r="Q238" i="19" s="1"/>
  <c r="R240" i="19"/>
  <c r="Q240" i="19" s="1"/>
  <c r="R247" i="19"/>
  <c r="R263" i="19"/>
  <c r="R264" i="19"/>
  <c r="Q264" i="19" s="1"/>
  <c r="R271" i="19"/>
  <c r="R278" i="19"/>
  <c r="R285" i="19"/>
  <c r="R292" i="19"/>
  <c r="R293" i="19"/>
  <c r="Q293" i="19" s="1"/>
  <c r="R294" i="19"/>
  <c r="Q294" i="19" s="1"/>
  <c r="R295" i="19"/>
  <c r="Q295" i="19" s="1"/>
  <c r="R296" i="19"/>
  <c r="Q296" i="19" s="1"/>
  <c r="R297" i="19"/>
  <c r="Q297" i="19" s="1"/>
  <c r="R298" i="19"/>
  <c r="Q298" i="19" s="1"/>
  <c r="R300" i="19"/>
  <c r="Q300" i="19" s="1"/>
  <c r="R314" i="19"/>
  <c r="R315" i="19"/>
  <c r="Q315" i="19" s="1"/>
  <c r="R316" i="19"/>
  <c r="Q316" i="19" s="1"/>
  <c r="R317" i="19"/>
  <c r="Q317" i="19" s="1"/>
  <c r="R324" i="19"/>
  <c r="R325" i="19"/>
  <c r="Q325" i="19" s="1"/>
  <c r="R326" i="19"/>
  <c r="Q326" i="19" s="1"/>
  <c r="R327" i="19"/>
  <c r="Q327" i="19" s="1"/>
  <c r="R334" i="19"/>
  <c r="Q334" i="19" s="1"/>
  <c r="R337" i="19"/>
  <c r="Q337" i="19" s="1"/>
  <c r="R344" i="19"/>
  <c r="R345" i="19"/>
  <c r="Q345" i="19" s="1"/>
  <c r="R346" i="19"/>
  <c r="Q346" i="19" s="1"/>
  <c r="R347" i="19"/>
  <c r="Q347" i="19" s="1"/>
  <c r="R348" i="19"/>
  <c r="Q348" i="19" s="1"/>
  <c r="R349" i="19"/>
  <c r="Q349" i="19" s="1"/>
  <c r="R350" i="19"/>
  <c r="Q350" i="19" s="1"/>
  <c r="R351" i="19"/>
  <c r="Q351" i="19" s="1"/>
  <c r="R352" i="19"/>
  <c r="Q352" i="19" s="1"/>
  <c r="R353" i="19"/>
  <c r="Q353" i="19" s="1"/>
  <c r="R354" i="19"/>
  <c r="Q354" i="19" s="1"/>
  <c r="R355" i="19"/>
  <c r="Q355" i="19" s="1"/>
  <c r="R356" i="19"/>
  <c r="R357" i="19"/>
  <c r="Q357" i="19" s="1"/>
  <c r="R358" i="19"/>
  <c r="Q358" i="19" s="1"/>
  <c r="R360" i="19"/>
  <c r="Q360" i="19" s="1"/>
  <c r="R361" i="19"/>
  <c r="Q361" i="19" s="1"/>
  <c r="R362" i="19"/>
  <c r="Q362" i="19" s="1"/>
  <c r="R363" i="19"/>
  <c r="Q363" i="19" s="1"/>
  <c r="R364" i="19"/>
  <c r="Q364" i="19" s="1"/>
  <c r="R365" i="19"/>
  <c r="Q365" i="19" s="1"/>
  <c r="R366" i="19"/>
  <c r="Q366" i="19" s="1"/>
  <c r="R367" i="19"/>
  <c r="Q367" i="19" s="1"/>
  <c r="R375" i="19"/>
  <c r="R376" i="19"/>
  <c r="Q376" i="19" s="1"/>
  <c r="R377" i="19"/>
  <c r="Q377" i="19" s="1"/>
  <c r="R378" i="19"/>
  <c r="Q378" i="19" s="1"/>
  <c r="R379" i="19"/>
  <c r="Q379" i="19" s="1"/>
  <c r="R380" i="19"/>
  <c r="Q380" i="19" s="1"/>
  <c r="R383" i="19"/>
  <c r="Q383" i="19" s="1"/>
  <c r="R385" i="19"/>
  <c r="Q385" i="19" s="1"/>
  <c r="R392" i="19"/>
  <c r="R394" i="19"/>
  <c r="Q394" i="19" s="1"/>
  <c r="R395" i="19"/>
  <c r="Q395" i="19" s="1"/>
  <c r="R400" i="19"/>
  <c r="Q400" i="19" s="1"/>
  <c r="R401" i="19"/>
  <c r="Q401" i="19" s="1"/>
  <c r="R402" i="19"/>
  <c r="Q402" i="19" s="1"/>
  <c r="R403" i="19"/>
  <c r="Q403" i="19" s="1"/>
  <c r="R404" i="19"/>
  <c r="Q404" i="19" s="1"/>
  <c r="R405" i="19"/>
  <c r="Q405" i="19" s="1"/>
  <c r="R406" i="19"/>
  <c r="Q406" i="19" s="1"/>
  <c r="R414" i="19"/>
  <c r="Q414" i="19" s="1"/>
  <c r="Q15" i="19" l="1"/>
  <c r="AB15" i="19"/>
  <c r="Q344" i="19"/>
  <c r="R369" i="19"/>
  <c r="Q356" i="19"/>
  <c r="Q392" i="19"/>
  <c r="Q416" i="19" s="1"/>
  <c r="R416" i="19"/>
  <c r="Q278" i="19"/>
  <c r="Q280" i="19" s="1"/>
  <c r="R280" i="19"/>
  <c r="Q247" i="19"/>
  <c r="Q251" i="19" s="1"/>
  <c r="R251" i="19"/>
  <c r="Q35" i="19"/>
  <c r="R78" i="19"/>
  <c r="R76" i="19"/>
  <c r="Q375" i="19"/>
  <c r="Q387" i="19" s="1"/>
  <c r="R387" i="19"/>
  <c r="Q271" i="19"/>
  <c r="Q273" i="19" s="1"/>
  <c r="R273" i="19"/>
  <c r="Q217" i="19"/>
  <c r="Q222" i="19" s="1"/>
  <c r="R222" i="19"/>
  <c r="Q196" i="19"/>
  <c r="Q200" i="19" s="1"/>
  <c r="R200" i="19"/>
  <c r="Q86" i="19"/>
  <c r="R92" i="19"/>
  <c r="Q324" i="19"/>
  <c r="Q328" i="19" s="1"/>
  <c r="R328" i="19"/>
  <c r="Q314" i="19"/>
  <c r="Q319" i="19" s="1"/>
  <c r="R319" i="19"/>
  <c r="Q292" i="19"/>
  <c r="Q302" i="19" s="1"/>
  <c r="R302" i="19"/>
  <c r="R256" i="19"/>
  <c r="Q228" i="19"/>
  <c r="Q107" i="19"/>
  <c r="Q111" i="19" s="1"/>
  <c r="R111" i="19"/>
  <c r="AA15" i="19"/>
  <c r="Q26" i="19"/>
  <c r="Q29" i="19"/>
  <c r="R26" i="19"/>
  <c r="R29" i="19"/>
  <c r="Q285" i="19"/>
  <c r="Q287" i="19" s="1"/>
  <c r="R287" i="19"/>
  <c r="Q263" i="19"/>
  <c r="R306" i="19"/>
  <c r="R266" i="19"/>
  <c r="Q205" i="19"/>
  <c r="Q212" i="19" s="1"/>
  <c r="R212" i="19"/>
  <c r="Q184" i="19"/>
  <c r="Q191" i="19" s="1"/>
  <c r="R191" i="19"/>
  <c r="Q168" i="19"/>
  <c r="R179" i="19"/>
  <c r="Q129" i="19"/>
  <c r="Q152" i="19" s="1"/>
  <c r="R152" i="19"/>
  <c r="Q116" i="19"/>
  <c r="Q124" i="19" s="1"/>
  <c r="R124" i="19"/>
  <c r="Q175" i="19"/>
  <c r="AA175" i="19" s="1"/>
  <c r="AB175" i="19"/>
  <c r="Q174" i="19"/>
  <c r="AA174" i="19" s="1"/>
  <c r="AB174" i="19"/>
  <c r="Q173" i="19"/>
  <c r="AA173" i="19" s="1"/>
  <c r="AB173" i="19"/>
  <c r="Q176" i="19"/>
  <c r="AA176" i="19" s="1"/>
  <c r="AB176" i="19"/>
  <c r="Q177" i="19"/>
  <c r="AA177" i="19" s="1"/>
  <c r="AB177" i="19"/>
  <c r="S26" i="19"/>
  <c r="T26" i="19"/>
  <c r="U26" i="19"/>
  <c r="V26" i="19"/>
  <c r="W26" i="19"/>
  <c r="X26" i="19"/>
  <c r="Y26" i="19"/>
  <c r="Z26" i="19"/>
  <c r="BB24" i="19"/>
  <c r="BA24" i="19"/>
  <c r="AV24" i="19"/>
  <c r="AU24" i="19"/>
  <c r="AP24" i="19"/>
  <c r="AO24" i="19"/>
  <c r="AJ24" i="19"/>
  <c r="AI24" i="19"/>
  <c r="AH24" i="19"/>
  <c r="AF24" i="19"/>
  <c r="AE24" i="19"/>
  <c r="AD24" i="19"/>
  <c r="AC24" i="19"/>
  <c r="AB24" i="19"/>
  <c r="AA24" i="19"/>
  <c r="BB20" i="19"/>
  <c r="BA20" i="19"/>
  <c r="AV20" i="19"/>
  <c r="AU20" i="19"/>
  <c r="AP20" i="19"/>
  <c r="AO20" i="19"/>
  <c r="AJ20" i="19"/>
  <c r="AI20" i="19"/>
  <c r="AH20" i="19"/>
  <c r="AF20" i="19"/>
  <c r="AE20" i="19"/>
  <c r="AD20" i="19"/>
  <c r="AC20" i="19"/>
  <c r="AB20" i="19"/>
  <c r="AA20" i="19"/>
  <c r="BB16" i="19"/>
  <c r="BA16" i="19"/>
  <c r="AV16" i="19"/>
  <c r="AU16" i="19"/>
  <c r="AP16" i="19"/>
  <c r="AO16" i="19"/>
  <c r="AJ16" i="19"/>
  <c r="AI16" i="19"/>
  <c r="AH16" i="19"/>
  <c r="AF16" i="19"/>
  <c r="AE16" i="19"/>
  <c r="AD16" i="19"/>
  <c r="AC16" i="19"/>
  <c r="AB16" i="19"/>
  <c r="AA16" i="19"/>
  <c r="J302" i="19"/>
  <c r="K302" i="19"/>
  <c r="L302" i="19"/>
  <c r="M302" i="19"/>
  <c r="N302" i="19"/>
  <c r="O302" i="19"/>
  <c r="P302" i="19"/>
  <c r="S302" i="19"/>
  <c r="T302" i="19"/>
  <c r="U302" i="19"/>
  <c r="V302" i="19"/>
  <c r="W302" i="19"/>
  <c r="X302" i="19"/>
  <c r="Y302" i="19"/>
  <c r="Z302" i="19"/>
  <c r="I302" i="19"/>
  <c r="BB300" i="19"/>
  <c r="BA300" i="19"/>
  <c r="AV300" i="19"/>
  <c r="AU300" i="19"/>
  <c r="AP300" i="19"/>
  <c r="AO300" i="19"/>
  <c r="AJ300" i="19"/>
  <c r="AI300" i="19"/>
  <c r="AH300" i="19"/>
  <c r="AF300" i="19"/>
  <c r="AE300" i="19"/>
  <c r="AD300" i="19"/>
  <c r="AC300" i="19"/>
  <c r="AB300" i="19"/>
  <c r="AA300" i="19"/>
  <c r="BB299" i="19"/>
  <c r="BA299" i="19"/>
  <c r="AV299" i="19"/>
  <c r="AU299" i="19"/>
  <c r="AP299" i="19"/>
  <c r="AO299" i="19"/>
  <c r="AJ299" i="19"/>
  <c r="AI299" i="19"/>
  <c r="AH299" i="19"/>
  <c r="AF299" i="19"/>
  <c r="AE299" i="19"/>
  <c r="AD299" i="19"/>
  <c r="AC299" i="19"/>
  <c r="AB299" i="19"/>
  <c r="AA299" i="19"/>
  <c r="BB298" i="19"/>
  <c r="BA298" i="19"/>
  <c r="AV298" i="19"/>
  <c r="AU298" i="19"/>
  <c r="AP298" i="19"/>
  <c r="AO298" i="19"/>
  <c r="AJ298" i="19"/>
  <c r="AI298" i="19"/>
  <c r="AH298" i="19"/>
  <c r="AF298" i="19"/>
  <c r="AE298" i="19"/>
  <c r="AD298" i="19"/>
  <c r="AC298" i="19"/>
  <c r="AB298" i="19"/>
  <c r="AA298" i="19"/>
  <c r="BB297" i="19"/>
  <c r="BA297" i="19"/>
  <c r="AV297" i="19"/>
  <c r="AU297" i="19"/>
  <c r="AP297" i="19"/>
  <c r="AO297" i="19"/>
  <c r="AJ297" i="19"/>
  <c r="AI297" i="19"/>
  <c r="AH297" i="19"/>
  <c r="AF297" i="19"/>
  <c r="AE297" i="19"/>
  <c r="AD297" i="19"/>
  <c r="AC297" i="19"/>
  <c r="AB297" i="19"/>
  <c r="AA297" i="19"/>
  <c r="BB296" i="19"/>
  <c r="BA296" i="19"/>
  <c r="AV296" i="19"/>
  <c r="AU296" i="19"/>
  <c r="AP296" i="19"/>
  <c r="AO296" i="19"/>
  <c r="AJ296" i="19"/>
  <c r="AI296" i="19"/>
  <c r="AH296" i="19"/>
  <c r="AF296" i="19"/>
  <c r="AE296" i="19"/>
  <c r="AD296" i="19"/>
  <c r="AC296" i="19"/>
  <c r="AB296" i="19"/>
  <c r="AA296" i="19"/>
  <c r="BB295" i="19"/>
  <c r="BA295" i="19"/>
  <c r="AV295" i="19"/>
  <c r="AU295" i="19"/>
  <c r="AP295" i="19"/>
  <c r="AO295" i="19"/>
  <c r="AJ295" i="19"/>
  <c r="AI295" i="19"/>
  <c r="AH295" i="19"/>
  <c r="AF295" i="19"/>
  <c r="AE295" i="19"/>
  <c r="AD295" i="19"/>
  <c r="AC295" i="19"/>
  <c r="AB295" i="19"/>
  <c r="AA295" i="19"/>
  <c r="AG296" i="19" l="1"/>
  <c r="AG300" i="19"/>
  <c r="Q256" i="19"/>
  <c r="Q369" i="19"/>
  <c r="AG299" i="19"/>
  <c r="AG298" i="19"/>
  <c r="AG297" i="19"/>
  <c r="Q306" i="19"/>
  <c r="Q266" i="19"/>
  <c r="Q304" i="19" s="1"/>
  <c r="Q78" i="19"/>
  <c r="Q76" i="19"/>
  <c r="Q179" i="19"/>
  <c r="R304" i="19"/>
  <c r="Q92" i="19"/>
  <c r="AG24" i="19"/>
  <c r="AG16" i="19"/>
  <c r="AG20" i="19"/>
  <c r="AG295" i="19"/>
  <c r="T152" i="19" l="1"/>
  <c r="U152" i="19"/>
  <c r="V152" i="19"/>
  <c r="W152" i="19"/>
  <c r="X152" i="19"/>
  <c r="Y152" i="19"/>
  <c r="Z152" i="19"/>
  <c r="S152" i="19"/>
  <c r="T235" i="19"/>
  <c r="S235" i="19"/>
  <c r="AJ238" i="19"/>
  <c r="AI238" i="19"/>
  <c r="AH238" i="19"/>
  <c r="AF238" i="19"/>
  <c r="AE238" i="19"/>
  <c r="AD238" i="19"/>
  <c r="AC238" i="19"/>
  <c r="AB238" i="19"/>
  <c r="AA238" i="19"/>
  <c r="AJ237" i="19"/>
  <c r="AI237" i="19"/>
  <c r="AH237" i="19"/>
  <c r="AF237" i="19"/>
  <c r="AE237" i="19"/>
  <c r="AD237" i="19"/>
  <c r="AC237" i="19"/>
  <c r="AB237" i="19"/>
  <c r="AA237" i="19"/>
  <c r="AJ236" i="19"/>
  <c r="AI236" i="19"/>
  <c r="AH236" i="19"/>
  <c r="AF236" i="19"/>
  <c r="AE236" i="19"/>
  <c r="AD236" i="19"/>
  <c r="AC236" i="19"/>
  <c r="AB236" i="19"/>
  <c r="AA236" i="19"/>
  <c r="AJ235" i="19"/>
  <c r="AI235" i="19"/>
  <c r="AH235" i="19"/>
  <c r="AF235" i="19"/>
  <c r="AE235" i="19"/>
  <c r="AD235" i="19"/>
  <c r="AC235" i="19"/>
  <c r="AJ234" i="19"/>
  <c r="AI234" i="19"/>
  <c r="AH234" i="19"/>
  <c r="AF234" i="19"/>
  <c r="AE234" i="19"/>
  <c r="AD234" i="19"/>
  <c r="AC234" i="19"/>
  <c r="AB234" i="19"/>
  <c r="AA234" i="19"/>
  <c r="AJ233" i="19"/>
  <c r="AI233" i="19"/>
  <c r="AH233" i="19"/>
  <c r="AF233" i="19"/>
  <c r="AE233" i="19"/>
  <c r="AD233" i="19"/>
  <c r="AC233" i="19"/>
  <c r="AB233" i="19"/>
  <c r="AA233" i="19"/>
  <c r="AJ232" i="19"/>
  <c r="AI232" i="19"/>
  <c r="AH232" i="19"/>
  <c r="AF232" i="19"/>
  <c r="AE232" i="19"/>
  <c r="AD232" i="19"/>
  <c r="AC232" i="19"/>
  <c r="AB232" i="19"/>
  <c r="AA232" i="19"/>
  <c r="AJ231" i="19"/>
  <c r="AI231" i="19"/>
  <c r="AH231" i="19"/>
  <c r="AF231" i="19"/>
  <c r="AE231" i="19"/>
  <c r="AD231" i="19"/>
  <c r="AC231" i="19"/>
  <c r="AB231" i="19"/>
  <c r="AA231" i="19"/>
  <c r="AJ230" i="19"/>
  <c r="AI230" i="19"/>
  <c r="AH230" i="19"/>
  <c r="AF230" i="19"/>
  <c r="AE230" i="19"/>
  <c r="AD230" i="19"/>
  <c r="AC230" i="19"/>
  <c r="AB230" i="19"/>
  <c r="AA230" i="19"/>
  <c r="AJ229" i="19"/>
  <c r="AI229" i="19"/>
  <c r="AH229" i="19"/>
  <c r="AF229" i="19"/>
  <c r="AE229" i="19"/>
  <c r="AD229" i="19"/>
  <c r="AC229" i="19"/>
  <c r="AB229" i="19"/>
  <c r="AA229" i="19"/>
  <c r="AJ228" i="19"/>
  <c r="AI228" i="19"/>
  <c r="AH228" i="19"/>
  <c r="AF228" i="19"/>
  <c r="AE228" i="19"/>
  <c r="AD228" i="19"/>
  <c r="AC228" i="19"/>
  <c r="AB228" i="19"/>
  <c r="AA228" i="19"/>
  <c r="BB218" i="19"/>
  <c r="BA218" i="19"/>
  <c r="AV218" i="19"/>
  <c r="AU218" i="19"/>
  <c r="AP218" i="19"/>
  <c r="AO218" i="19"/>
  <c r="AJ218" i="19"/>
  <c r="AI218" i="19"/>
  <c r="AH218" i="19"/>
  <c r="AF218" i="19"/>
  <c r="AE218" i="19"/>
  <c r="AD218" i="19"/>
  <c r="AC218" i="19"/>
  <c r="AB218" i="19"/>
  <c r="AA218" i="19"/>
  <c r="BB207" i="19"/>
  <c r="BA207" i="19"/>
  <c r="AV207" i="19"/>
  <c r="AU207" i="19"/>
  <c r="AP207" i="19"/>
  <c r="AO207" i="19"/>
  <c r="AJ207" i="19"/>
  <c r="AI207" i="19"/>
  <c r="AH207" i="19"/>
  <c r="AF207" i="19"/>
  <c r="AE207" i="19"/>
  <c r="AD207" i="19"/>
  <c r="AC207" i="19"/>
  <c r="AB207" i="19"/>
  <c r="AA207" i="19"/>
  <c r="BB185" i="19"/>
  <c r="BA185" i="19"/>
  <c r="AV185" i="19"/>
  <c r="AU185" i="19"/>
  <c r="AP185" i="19"/>
  <c r="AO185" i="19"/>
  <c r="AJ185" i="19"/>
  <c r="AI185" i="19"/>
  <c r="AH185" i="19"/>
  <c r="AF185" i="19"/>
  <c r="AE185" i="19"/>
  <c r="AD185" i="19"/>
  <c r="AC185" i="19"/>
  <c r="AB185" i="19"/>
  <c r="AA185" i="19"/>
  <c r="T179" i="19"/>
  <c r="U179" i="19"/>
  <c r="V179" i="19"/>
  <c r="W179" i="19"/>
  <c r="X179" i="19"/>
  <c r="Y179" i="19"/>
  <c r="Z179" i="19"/>
  <c r="AK179" i="19"/>
  <c r="AL179" i="19"/>
  <c r="AQ179" i="19"/>
  <c r="AR179" i="19"/>
  <c r="AW179" i="19"/>
  <c r="AX179" i="19"/>
  <c r="S179" i="19"/>
  <c r="BB177" i="19"/>
  <c r="BA177" i="19"/>
  <c r="AV177" i="19"/>
  <c r="AU177" i="19"/>
  <c r="AP177" i="19"/>
  <c r="AO177" i="19"/>
  <c r="BB168" i="19"/>
  <c r="BA168" i="19"/>
  <c r="AV168" i="19"/>
  <c r="AU168" i="19"/>
  <c r="AP168" i="19"/>
  <c r="AO168" i="19"/>
  <c r="AJ168" i="19"/>
  <c r="AI168" i="19"/>
  <c r="AH168" i="19"/>
  <c r="AF168" i="19"/>
  <c r="AE168" i="19"/>
  <c r="AD168" i="19"/>
  <c r="AC168" i="19"/>
  <c r="AB168" i="19"/>
  <c r="AA168" i="19"/>
  <c r="BB169" i="19"/>
  <c r="BA169" i="19"/>
  <c r="AV169" i="19"/>
  <c r="AU169" i="19"/>
  <c r="AP169" i="19"/>
  <c r="AO169" i="19"/>
  <c r="AJ169" i="19"/>
  <c r="AI169" i="19"/>
  <c r="AH169" i="19"/>
  <c r="AF169" i="19"/>
  <c r="AE169" i="19"/>
  <c r="AD169" i="19"/>
  <c r="AC169" i="19"/>
  <c r="AB169" i="19"/>
  <c r="AA169" i="19"/>
  <c r="T157" i="19"/>
  <c r="S157" i="19"/>
  <c r="BB150" i="19"/>
  <c r="BA150" i="19"/>
  <c r="AV150" i="19"/>
  <c r="AU150" i="19"/>
  <c r="AP150" i="19"/>
  <c r="AO150" i="19"/>
  <c r="AJ150" i="19"/>
  <c r="AI150" i="19"/>
  <c r="AH150" i="19"/>
  <c r="AF150" i="19"/>
  <c r="AE150" i="19"/>
  <c r="AD150" i="19"/>
  <c r="AC150" i="19"/>
  <c r="AB150" i="19"/>
  <c r="AA150" i="19"/>
  <c r="BB149" i="19"/>
  <c r="BA149" i="19"/>
  <c r="AV149" i="19"/>
  <c r="AU149" i="19"/>
  <c r="AP149" i="19"/>
  <c r="AO149" i="19"/>
  <c r="AJ149" i="19"/>
  <c r="AI149" i="19"/>
  <c r="AH149" i="19"/>
  <c r="AF149" i="19"/>
  <c r="AE149" i="19"/>
  <c r="AD149" i="19"/>
  <c r="AC149" i="19"/>
  <c r="AB149" i="19"/>
  <c r="AA149" i="19"/>
  <c r="BB136" i="19"/>
  <c r="BA136" i="19"/>
  <c r="AV136" i="19"/>
  <c r="AU136" i="19"/>
  <c r="AP136" i="19"/>
  <c r="AO136" i="19"/>
  <c r="AJ136" i="19"/>
  <c r="AI136" i="19"/>
  <c r="AH136" i="19"/>
  <c r="AF136" i="19"/>
  <c r="AE136" i="19"/>
  <c r="AD136" i="19"/>
  <c r="AC136" i="19"/>
  <c r="AB136" i="19"/>
  <c r="AA136" i="19"/>
  <c r="BB135" i="19"/>
  <c r="BA135" i="19"/>
  <c r="AV135" i="19"/>
  <c r="AU135" i="19"/>
  <c r="AP135" i="19"/>
  <c r="AO135" i="19"/>
  <c r="AJ135" i="19"/>
  <c r="AI135" i="19"/>
  <c r="AH135" i="19"/>
  <c r="AF135" i="19"/>
  <c r="AE135" i="19"/>
  <c r="AD135" i="19"/>
  <c r="AC135" i="19"/>
  <c r="AB135" i="19"/>
  <c r="AA135" i="19"/>
  <c r="S124" i="19"/>
  <c r="T111" i="19"/>
  <c r="U111" i="19"/>
  <c r="V111" i="19"/>
  <c r="W111" i="19"/>
  <c r="X111" i="19"/>
  <c r="Y111" i="19"/>
  <c r="Z111" i="19"/>
  <c r="AK111" i="19"/>
  <c r="AL111" i="19"/>
  <c r="AQ111" i="19"/>
  <c r="AR111" i="19"/>
  <c r="AW111" i="19"/>
  <c r="AX111" i="19"/>
  <c r="S111" i="19"/>
  <c r="BB109" i="19"/>
  <c r="BA109" i="19"/>
  <c r="AV109" i="19"/>
  <c r="AU109" i="19"/>
  <c r="AP109" i="19"/>
  <c r="AO109" i="19"/>
  <c r="AJ109" i="19"/>
  <c r="AI109" i="19"/>
  <c r="AH109" i="19"/>
  <c r="AF109" i="19"/>
  <c r="AE109" i="19"/>
  <c r="AD109" i="19"/>
  <c r="AC109" i="19"/>
  <c r="AB109" i="19"/>
  <c r="AA109" i="19"/>
  <c r="U102" i="19"/>
  <c r="V102" i="19"/>
  <c r="W102" i="19"/>
  <c r="X102" i="19"/>
  <c r="Y102" i="19"/>
  <c r="Z102" i="19"/>
  <c r="BB100" i="19"/>
  <c r="BA100" i="19"/>
  <c r="AV100" i="19"/>
  <c r="AU100" i="19"/>
  <c r="AP100" i="19"/>
  <c r="AO100" i="19"/>
  <c r="AJ100" i="19"/>
  <c r="AI100" i="19"/>
  <c r="AH100" i="19"/>
  <c r="AF100" i="19"/>
  <c r="AE100" i="19"/>
  <c r="AD100" i="19"/>
  <c r="AC100" i="19"/>
  <c r="AB100" i="19"/>
  <c r="AA100" i="19"/>
  <c r="BB99" i="19"/>
  <c r="BA99" i="19"/>
  <c r="AV99" i="19"/>
  <c r="AU99" i="19"/>
  <c r="AP99" i="19"/>
  <c r="AO99" i="19"/>
  <c r="AJ99" i="19"/>
  <c r="AI99" i="19"/>
  <c r="AH99" i="19"/>
  <c r="AF99" i="19"/>
  <c r="AE99" i="19"/>
  <c r="AD99" i="19"/>
  <c r="AC99" i="19"/>
  <c r="AB99" i="19"/>
  <c r="AA99" i="19"/>
  <c r="T97" i="19"/>
  <c r="T102" i="19" s="1"/>
  <c r="S97" i="19"/>
  <c r="AG99" i="19" l="1"/>
  <c r="R157" i="19"/>
  <c r="Q157" i="19" s="1"/>
  <c r="Q163" i="19" s="1"/>
  <c r="AG169" i="19"/>
  <c r="AG136" i="19"/>
  <c r="AG135" i="19"/>
  <c r="R97" i="19"/>
  <c r="R102" i="19" s="1"/>
  <c r="AG100" i="19"/>
  <c r="AG168" i="19"/>
  <c r="R163" i="19"/>
  <c r="S102" i="19"/>
  <c r="S242" i="19"/>
  <c r="R235" i="19"/>
  <c r="AG109" i="19"/>
  <c r="AG185" i="19"/>
  <c r="AG207" i="19"/>
  <c r="AG218" i="19"/>
  <c r="AG229" i="19"/>
  <c r="AG233" i="19"/>
  <c r="AG237" i="19"/>
  <c r="AG232" i="19"/>
  <c r="AG236" i="19"/>
  <c r="AG231" i="19"/>
  <c r="AG235" i="19"/>
  <c r="AG228" i="19"/>
  <c r="AG230" i="19"/>
  <c r="AG234" i="19"/>
  <c r="AG238" i="19"/>
  <c r="AG149" i="19"/>
  <c r="AG150" i="19"/>
  <c r="Q97" i="19" l="1"/>
  <c r="Q102" i="19" s="1"/>
  <c r="R255" i="19"/>
  <c r="Q235" i="19"/>
  <c r="Q255" i="19" s="1"/>
  <c r="R242" i="19"/>
  <c r="R253" i="19" s="1"/>
  <c r="AB235" i="19"/>
  <c r="U339" i="19"/>
  <c r="V339" i="19"/>
  <c r="W339" i="19"/>
  <c r="X339" i="19"/>
  <c r="Y339" i="19"/>
  <c r="Z339" i="19"/>
  <c r="T328" i="19"/>
  <c r="U328" i="19"/>
  <c r="V328" i="19"/>
  <c r="W328" i="19"/>
  <c r="X328" i="19"/>
  <c r="Y328" i="19"/>
  <c r="Z328" i="19"/>
  <c r="S328" i="19"/>
  <c r="BB327" i="19"/>
  <c r="BA327" i="19"/>
  <c r="AV327" i="19"/>
  <c r="AU327" i="19"/>
  <c r="AP327" i="19"/>
  <c r="AO327" i="19"/>
  <c r="AJ327" i="19"/>
  <c r="AI327" i="19"/>
  <c r="AH327" i="19"/>
  <c r="AF327" i="19"/>
  <c r="AE327" i="19"/>
  <c r="AD327" i="19"/>
  <c r="AC327" i="19"/>
  <c r="AB327" i="19"/>
  <c r="AA327" i="19"/>
  <c r="BB324" i="19"/>
  <c r="BA324" i="19"/>
  <c r="AV324" i="19"/>
  <c r="AU324" i="19"/>
  <c r="AP324" i="19"/>
  <c r="AO324" i="19"/>
  <c r="AJ324" i="19"/>
  <c r="AI324" i="19"/>
  <c r="AH324" i="19"/>
  <c r="AF324" i="19"/>
  <c r="AE324" i="19"/>
  <c r="AC324" i="19"/>
  <c r="AB324" i="19"/>
  <c r="AA324" i="19"/>
  <c r="AD324" i="19"/>
  <c r="T336" i="19"/>
  <c r="S336" i="19"/>
  <c r="R336" i="19" s="1"/>
  <c r="Q336" i="19" s="1"/>
  <c r="S335" i="19"/>
  <c r="R335" i="19" s="1"/>
  <c r="Q335" i="19" s="1"/>
  <c r="T333" i="19"/>
  <c r="BB334" i="19"/>
  <c r="BA334" i="19"/>
  <c r="AV334" i="19"/>
  <c r="AU334" i="19"/>
  <c r="AP334" i="19"/>
  <c r="AO334" i="19"/>
  <c r="AJ334" i="19"/>
  <c r="AI334" i="19"/>
  <c r="AH334" i="19"/>
  <c r="AF334" i="19"/>
  <c r="AE334" i="19"/>
  <c r="AD334" i="19"/>
  <c r="AC334" i="19"/>
  <c r="AB334" i="19"/>
  <c r="AA334" i="19"/>
  <c r="BB333" i="19"/>
  <c r="BA333" i="19"/>
  <c r="AV333" i="19"/>
  <c r="AU333" i="19"/>
  <c r="AP333" i="19"/>
  <c r="AO333" i="19"/>
  <c r="AJ333" i="19"/>
  <c r="AI333" i="19"/>
  <c r="AH333" i="19"/>
  <c r="AF333" i="19"/>
  <c r="AE333" i="19"/>
  <c r="AC333" i="19"/>
  <c r="AG327" i="19" l="1"/>
  <c r="AG324" i="19"/>
  <c r="AG333" i="19"/>
  <c r="AD333" i="19"/>
  <c r="R333" i="19"/>
  <c r="Q242" i="19"/>
  <c r="Q253" i="19" s="1"/>
  <c r="AA235" i="19"/>
  <c r="AG334" i="19"/>
  <c r="T339" i="19"/>
  <c r="S339" i="19"/>
  <c r="AA366" i="19"/>
  <c r="BB367" i="19"/>
  <c r="BA367" i="19"/>
  <c r="AV367" i="19"/>
  <c r="AU367" i="19"/>
  <c r="AP367" i="19"/>
  <c r="AO367" i="19"/>
  <c r="AJ367" i="19"/>
  <c r="AI367" i="19"/>
  <c r="AH367" i="19"/>
  <c r="AF367" i="19"/>
  <c r="AE367" i="19"/>
  <c r="AD367" i="19"/>
  <c r="AC367" i="19"/>
  <c r="AB367" i="19"/>
  <c r="AA367" i="19"/>
  <c r="BB366" i="19"/>
  <c r="BA366" i="19"/>
  <c r="AV366" i="19"/>
  <c r="AU366" i="19"/>
  <c r="AP366" i="19"/>
  <c r="AO366" i="19"/>
  <c r="AJ366" i="19"/>
  <c r="AI366" i="19"/>
  <c r="AH366" i="19"/>
  <c r="AF366" i="19"/>
  <c r="AE366" i="19"/>
  <c r="AD366" i="19"/>
  <c r="AC366" i="19"/>
  <c r="AB366" i="19"/>
  <c r="BB359" i="19"/>
  <c r="BA359" i="19"/>
  <c r="AV359" i="19"/>
  <c r="AU359" i="19"/>
  <c r="AP359" i="19"/>
  <c r="AO359" i="19"/>
  <c r="AJ359" i="19"/>
  <c r="AI359" i="19"/>
  <c r="AH359" i="19"/>
  <c r="AF359" i="19"/>
  <c r="AE359" i="19"/>
  <c r="AD359" i="19"/>
  <c r="AC359" i="19"/>
  <c r="AB359" i="19"/>
  <c r="AA359" i="19"/>
  <c r="BB358" i="19"/>
  <c r="BA358" i="19"/>
  <c r="AV358" i="19"/>
  <c r="AU358" i="19"/>
  <c r="AP358" i="19"/>
  <c r="AO358" i="19"/>
  <c r="AJ358" i="19"/>
  <c r="AI358" i="19"/>
  <c r="AH358" i="19"/>
  <c r="AF358" i="19"/>
  <c r="AE358" i="19"/>
  <c r="AD358" i="19"/>
  <c r="AC358" i="19"/>
  <c r="AB358" i="19"/>
  <c r="AA358" i="19"/>
  <c r="BB357" i="19"/>
  <c r="BA357" i="19"/>
  <c r="AV357" i="19"/>
  <c r="AU357" i="19"/>
  <c r="AP357" i="19"/>
  <c r="AO357" i="19"/>
  <c r="AJ357" i="19"/>
  <c r="AI357" i="19"/>
  <c r="AH357" i="19"/>
  <c r="AF357" i="19"/>
  <c r="AE357" i="19"/>
  <c r="AD357" i="19"/>
  <c r="AC357" i="19"/>
  <c r="AB357" i="19"/>
  <c r="AA357" i="19"/>
  <c r="BB356" i="19"/>
  <c r="BA356" i="19"/>
  <c r="AV356" i="19"/>
  <c r="AU356" i="19"/>
  <c r="AP356" i="19"/>
  <c r="AO356" i="19"/>
  <c r="AJ356" i="19"/>
  <c r="AI356" i="19"/>
  <c r="AH356" i="19"/>
  <c r="AF356" i="19"/>
  <c r="AE356" i="19"/>
  <c r="AD356" i="19"/>
  <c r="AC356" i="19"/>
  <c r="AB356" i="19"/>
  <c r="AA356" i="19"/>
  <c r="BB355" i="19"/>
  <c r="BA355" i="19"/>
  <c r="AV355" i="19"/>
  <c r="AU355" i="19"/>
  <c r="AP355" i="19"/>
  <c r="AO355" i="19"/>
  <c r="AJ355" i="19"/>
  <c r="AI355" i="19"/>
  <c r="AH355" i="19"/>
  <c r="AF355" i="19"/>
  <c r="AE355" i="19"/>
  <c r="AD355" i="19"/>
  <c r="AC355" i="19"/>
  <c r="AB355" i="19"/>
  <c r="AA355" i="19"/>
  <c r="BB354" i="19"/>
  <c r="BA354" i="19"/>
  <c r="AV354" i="19"/>
  <c r="AU354" i="19"/>
  <c r="AP354" i="19"/>
  <c r="AO354" i="19"/>
  <c r="AJ354" i="19"/>
  <c r="AI354" i="19"/>
  <c r="AH354" i="19"/>
  <c r="AF354" i="19"/>
  <c r="AE354" i="19"/>
  <c r="AD354" i="19"/>
  <c r="AC354" i="19"/>
  <c r="AB354" i="19"/>
  <c r="AA354" i="19"/>
  <c r="BB353" i="19"/>
  <c r="BA353" i="19"/>
  <c r="AV353" i="19"/>
  <c r="AU353" i="19"/>
  <c r="AP353" i="19"/>
  <c r="AO353" i="19"/>
  <c r="AJ353" i="19"/>
  <c r="AI353" i="19"/>
  <c r="AH353" i="19"/>
  <c r="AF353" i="19"/>
  <c r="AE353" i="19"/>
  <c r="AD353" i="19"/>
  <c r="AC353" i="19"/>
  <c r="AB353" i="19"/>
  <c r="AA353" i="19"/>
  <c r="BB352" i="19"/>
  <c r="BA352" i="19"/>
  <c r="AV352" i="19"/>
  <c r="AU352" i="19"/>
  <c r="AP352" i="19"/>
  <c r="AO352" i="19"/>
  <c r="AJ352" i="19"/>
  <c r="AI352" i="19"/>
  <c r="AH352" i="19"/>
  <c r="AF352" i="19"/>
  <c r="AE352" i="19"/>
  <c r="AD352" i="19"/>
  <c r="AC352" i="19"/>
  <c r="AB352" i="19"/>
  <c r="AA352" i="19"/>
  <c r="AG367" i="19" l="1"/>
  <c r="AG352" i="19"/>
  <c r="AG356" i="19"/>
  <c r="Q333" i="19"/>
  <c r="R339" i="19"/>
  <c r="R418" i="19" s="1"/>
  <c r="AB333" i="19"/>
  <c r="AG366" i="19"/>
  <c r="AG359" i="19"/>
  <c r="AG355" i="19"/>
  <c r="AG354" i="19"/>
  <c r="AG358" i="19"/>
  <c r="AG353" i="19"/>
  <c r="AG357" i="19"/>
  <c r="I425" i="19"/>
  <c r="J425" i="19"/>
  <c r="K425" i="19"/>
  <c r="L425" i="19"/>
  <c r="M425" i="19"/>
  <c r="N425" i="19"/>
  <c r="O425" i="19"/>
  <c r="P425" i="19"/>
  <c r="Q425" i="19"/>
  <c r="R425" i="19"/>
  <c r="S425" i="19"/>
  <c r="T425" i="19"/>
  <c r="U425" i="19"/>
  <c r="V425" i="19"/>
  <c r="W425" i="19"/>
  <c r="X425" i="19"/>
  <c r="Y425" i="19"/>
  <c r="Z425" i="19"/>
  <c r="AK425" i="19"/>
  <c r="AL425" i="19"/>
  <c r="AQ425" i="19"/>
  <c r="AR425" i="19"/>
  <c r="AW425" i="19"/>
  <c r="AX425" i="19"/>
  <c r="AM425" i="19"/>
  <c r="AN425" i="19"/>
  <c r="AS425" i="19"/>
  <c r="AT425" i="19"/>
  <c r="AY425" i="19"/>
  <c r="AZ425" i="19"/>
  <c r="I426" i="19"/>
  <c r="J426" i="19"/>
  <c r="K426" i="19"/>
  <c r="L426" i="19"/>
  <c r="M426" i="19"/>
  <c r="N426" i="19"/>
  <c r="O426" i="19"/>
  <c r="P426" i="19"/>
  <c r="Q426" i="19"/>
  <c r="R426" i="19"/>
  <c r="S426" i="19"/>
  <c r="T426" i="19"/>
  <c r="U426" i="19"/>
  <c r="V426" i="19"/>
  <c r="W426" i="19"/>
  <c r="X426" i="19"/>
  <c r="Y426" i="19"/>
  <c r="Z426" i="19"/>
  <c r="AK426" i="19"/>
  <c r="AL426" i="19"/>
  <c r="AQ426" i="19"/>
  <c r="AR426" i="19"/>
  <c r="AW426" i="19"/>
  <c r="AX426" i="19"/>
  <c r="AM426" i="19"/>
  <c r="AN426" i="19"/>
  <c r="AS426" i="19"/>
  <c r="AT426" i="19"/>
  <c r="AY426" i="19"/>
  <c r="AZ426" i="19"/>
  <c r="H426" i="19"/>
  <c r="H425" i="19"/>
  <c r="I420" i="19"/>
  <c r="J420" i="19"/>
  <c r="K420" i="19"/>
  <c r="L420" i="19"/>
  <c r="M420" i="19"/>
  <c r="N420" i="19"/>
  <c r="O420" i="19"/>
  <c r="P420" i="19"/>
  <c r="Q420" i="19"/>
  <c r="R420" i="19"/>
  <c r="S420" i="19"/>
  <c r="T420" i="19"/>
  <c r="U420" i="19"/>
  <c r="V420" i="19"/>
  <c r="W420" i="19"/>
  <c r="X420" i="19"/>
  <c r="Y420" i="19"/>
  <c r="Z420" i="19"/>
  <c r="AK420" i="19"/>
  <c r="AL420" i="19"/>
  <c r="AQ420" i="19"/>
  <c r="AR420" i="19"/>
  <c r="AW420" i="19"/>
  <c r="AX420" i="19"/>
  <c r="AM420" i="19"/>
  <c r="AN420" i="19"/>
  <c r="AS420" i="19"/>
  <c r="AT420" i="19"/>
  <c r="AY420" i="19"/>
  <c r="AZ420" i="19"/>
  <c r="I421" i="19"/>
  <c r="J421" i="19"/>
  <c r="K421" i="19"/>
  <c r="L421" i="19"/>
  <c r="M421" i="19"/>
  <c r="N421" i="19"/>
  <c r="O421" i="19"/>
  <c r="P421" i="19"/>
  <c r="Q421" i="19"/>
  <c r="R421" i="19"/>
  <c r="S421" i="19"/>
  <c r="T421" i="19"/>
  <c r="U421" i="19"/>
  <c r="V421" i="19"/>
  <c r="W421" i="19"/>
  <c r="X421" i="19"/>
  <c r="Y421" i="19"/>
  <c r="Z421" i="19"/>
  <c r="AA421" i="19"/>
  <c r="AB421" i="19"/>
  <c r="AC421" i="19"/>
  <c r="AD421" i="19"/>
  <c r="AE421" i="19"/>
  <c r="AF421" i="19"/>
  <c r="AG421" i="19"/>
  <c r="AH421" i="19"/>
  <c r="AI421" i="19"/>
  <c r="AJ421" i="19"/>
  <c r="AK421" i="19"/>
  <c r="AL421" i="19"/>
  <c r="AQ421" i="19"/>
  <c r="AR421" i="19"/>
  <c r="AW421" i="19"/>
  <c r="AX421" i="19"/>
  <c r="AM421" i="19"/>
  <c r="AN421" i="19"/>
  <c r="AS421" i="19"/>
  <c r="AT421" i="19"/>
  <c r="AY421" i="19"/>
  <c r="AZ421" i="19"/>
  <c r="AO421" i="19"/>
  <c r="AP421" i="19"/>
  <c r="AU421" i="19"/>
  <c r="AV421" i="19"/>
  <c r="BA421" i="19"/>
  <c r="BB421" i="19"/>
  <c r="H421" i="19"/>
  <c r="H420" i="19"/>
  <c r="I306" i="19"/>
  <c r="J306" i="19"/>
  <c r="K306" i="19"/>
  <c r="L306" i="19"/>
  <c r="M306" i="19"/>
  <c r="N306" i="19"/>
  <c r="O306" i="19"/>
  <c r="P306" i="19"/>
  <c r="S306" i="19"/>
  <c r="T306" i="19"/>
  <c r="U306" i="19"/>
  <c r="V306" i="19"/>
  <c r="W306" i="19"/>
  <c r="X306" i="19"/>
  <c r="Y306" i="19"/>
  <c r="Z306" i="19"/>
  <c r="AK306" i="19"/>
  <c r="AL306" i="19"/>
  <c r="AQ306" i="19"/>
  <c r="AR306" i="19"/>
  <c r="AW306" i="19"/>
  <c r="AX306" i="19"/>
  <c r="AM306" i="19"/>
  <c r="AN306" i="19"/>
  <c r="AS306" i="19"/>
  <c r="AT306" i="19"/>
  <c r="AY306" i="19"/>
  <c r="AZ306" i="19"/>
  <c r="I307" i="19"/>
  <c r="J307" i="19"/>
  <c r="K307" i="19"/>
  <c r="L307" i="19"/>
  <c r="M307" i="19"/>
  <c r="N307" i="19"/>
  <c r="O307" i="19"/>
  <c r="P307" i="19"/>
  <c r="S307" i="19"/>
  <c r="T307" i="19"/>
  <c r="U307" i="19"/>
  <c r="V307" i="19"/>
  <c r="W307" i="19"/>
  <c r="X307" i="19"/>
  <c r="Y307" i="19"/>
  <c r="Z307" i="19"/>
  <c r="AA307" i="19"/>
  <c r="AB307" i="19"/>
  <c r="AC307" i="19"/>
  <c r="AD307" i="19"/>
  <c r="AE307" i="19"/>
  <c r="AF307" i="19"/>
  <c r="AG307" i="19"/>
  <c r="AH307" i="19"/>
  <c r="AI307" i="19"/>
  <c r="AJ307" i="19"/>
  <c r="AK307" i="19"/>
  <c r="AL307" i="19"/>
  <c r="AQ307" i="19"/>
  <c r="AR307" i="19"/>
  <c r="AW307" i="19"/>
  <c r="AX307" i="19"/>
  <c r="AM307" i="19"/>
  <c r="AN307" i="19"/>
  <c r="AS307" i="19"/>
  <c r="AT307" i="19"/>
  <c r="AY307" i="19"/>
  <c r="AZ307" i="19"/>
  <c r="AO307" i="19"/>
  <c r="AP307" i="19"/>
  <c r="AU307" i="19"/>
  <c r="AV307" i="19"/>
  <c r="BA307" i="19"/>
  <c r="BB307" i="19"/>
  <c r="I255" i="19"/>
  <c r="J255" i="19"/>
  <c r="K255" i="19"/>
  <c r="L255" i="19"/>
  <c r="M255" i="19"/>
  <c r="N255" i="19"/>
  <c r="O255" i="19"/>
  <c r="P255" i="19"/>
  <c r="S255" i="19"/>
  <c r="T255" i="19"/>
  <c r="U255" i="19"/>
  <c r="V255" i="19"/>
  <c r="W255" i="19"/>
  <c r="X255" i="19"/>
  <c r="Y255" i="19"/>
  <c r="Z255" i="19"/>
  <c r="AK255" i="19"/>
  <c r="AL255" i="19"/>
  <c r="AQ255" i="19"/>
  <c r="AR255" i="19"/>
  <c r="AW255" i="19"/>
  <c r="AX255" i="19"/>
  <c r="AM255" i="19"/>
  <c r="AN255" i="19"/>
  <c r="AS255" i="19"/>
  <c r="AT255" i="19"/>
  <c r="AY255" i="19"/>
  <c r="AZ255" i="19"/>
  <c r="I256" i="19"/>
  <c r="J256" i="19"/>
  <c r="K256" i="19"/>
  <c r="L256" i="19"/>
  <c r="M256" i="19"/>
  <c r="N256" i="19"/>
  <c r="O256" i="19"/>
  <c r="P256" i="19"/>
  <c r="S256" i="19"/>
  <c r="T256" i="19"/>
  <c r="U256" i="19"/>
  <c r="V256" i="19"/>
  <c r="W256" i="19"/>
  <c r="X256" i="19"/>
  <c r="Y256" i="19"/>
  <c r="Z256" i="19"/>
  <c r="AK256" i="19"/>
  <c r="AL256" i="19"/>
  <c r="AQ256" i="19"/>
  <c r="AR256" i="19"/>
  <c r="AW256" i="19"/>
  <c r="AX256" i="19"/>
  <c r="AM256" i="19"/>
  <c r="AN256" i="19"/>
  <c r="AS256" i="19"/>
  <c r="AT256" i="19"/>
  <c r="AY256" i="19"/>
  <c r="AZ256" i="19"/>
  <c r="I28" i="19"/>
  <c r="J28" i="19"/>
  <c r="K28" i="19"/>
  <c r="L28" i="19"/>
  <c r="M28" i="19"/>
  <c r="N28" i="19"/>
  <c r="O28" i="19"/>
  <c r="P28" i="19"/>
  <c r="S28" i="19"/>
  <c r="T28" i="19"/>
  <c r="U28" i="19"/>
  <c r="V28" i="19"/>
  <c r="W28" i="19"/>
  <c r="X28" i="19"/>
  <c r="Y28" i="19"/>
  <c r="Z28" i="19"/>
  <c r="AA28" i="19"/>
  <c r="AB28" i="19"/>
  <c r="AC28" i="19"/>
  <c r="AD28" i="19"/>
  <c r="AE28" i="19"/>
  <c r="AF28" i="19"/>
  <c r="AG28" i="19"/>
  <c r="AH28" i="19"/>
  <c r="AI28" i="19"/>
  <c r="AJ28" i="19"/>
  <c r="AK28" i="19"/>
  <c r="AL28" i="19"/>
  <c r="AQ28" i="19"/>
  <c r="AR28" i="19"/>
  <c r="AW28" i="19"/>
  <c r="AX28" i="19"/>
  <c r="AM28" i="19"/>
  <c r="AN28" i="19"/>
  <c r="AS28" i="19"/>
  <c r="AT28" i="19"/>
  <c r="AY28" i="19"/>
  <c r="AZ28" i="19"/>
  <c r="AO28" i="19"/>
  <c r="AP28" i="19"/>
  <c r="AU28" i="19"/>
  <c r="AV28" i="19"/>
  <c r="BA28" i="19"/>
  <c r="BB28" i="19"/>
  <c r="I29" i="19"/>
  <c r="J29" i="19"/>
  <c r="K29" i="19"/>
  <c r="L29" i="19"/>
  <c r="M29" i="19"/>
  <c r="N29" i="19"/>
  <c r="O29" i="19"/>
  <c r="P29" i="19"/>
  <c r="S29" i="19"/>
  <c r="T29" i="19"/>
  <c r="U29" i="19"/>
  <c r="V29" i="19"/>
  <c r="W29" i="19"/>
  <c r="X29" i="19"/>
  <c r="Y29" i="19"/>
  <c r="Z29" i="19"/>
  <c r="AK29" i="19"/>
  <c r="AL29" i="19"/>
  <c r="AQ29" i="19"/>
  <c r="AR29" i="19"/>
  <c r="AW29" i="19"/>
  <c r="AX29" i="19"/>
  <c r="AM29" i="19"/>
  <c r="AN29" i="19"/>
  <c r="AS29" i="19"/>
  <c r="AT29" i="19"/>
  <c r="AY29" i="19"/>
  <c r="AZ29" i="19"/>
  <c r="I78" i="19"/>
  <c r="J78" i="19"/>
  <c r="K78" i="19"/>
  <c r="L78" i="19"/>
  <c r="M78" i="19"/>
  <c r="N78" i="19"/>
  <c r="O78" i="19"/>
  <c r="P78" i="19"/>
  <c r="T78" i="19"/>
  <c r="U78" i="19"/>
  <c r="V78" i="19"/>
  <c r="W78" i="19"/>
  <c r="X78" i="19"/>
  <c r="Y78" i="19"/>
  <c r="Z78" i="19"/>
  <c r="AK78" i="19"/>
  <c r="AL78" i="19"/>
  <c r="AQ78" i="19"/>
  <c r="AR78" i="19"/>
  <c r="AW78" i="19"/>
  <c r="AX78" i="19"/>
  <c r="AM78" i="19"/>
  <c r="AN78" i="19"/>
  <c r="AS78" i="19"/>
  <c r="AT78" i="19"/>
  <c r="AY78" i="19"/>
  <c r="AZ78" i="19"/>
  <c r="I79" i="19"/>
  <c r="J79" i="19"/>
  <c r="K79" i="19"/>
  <c r="L79" i="19"/>
  <c r="M79" i="19"/>
  <c r="N79" i="19"/>
  <c r="O79" i="19"/>
  <c r="P79" i="19"/>
  <c r="S79" i="19"/>
  <c r="T79" i="19"/>
  <c r="U79" i="19"/>
  <c r="V79" i="19"/>
  <c r="W79" i="19"/>
  <c r="X79" i="19"/>
  <c r="Y79" i="19"/>
  <c r="Z79" i="19"/>
  <c r="AA79" i="19"/>
  <c r="AB79" i="19"/>
  <c r="AC79" i="19"/>
  <c r="AD79" i="19"/>
  <c r="AE79" i="19"/>
  <c r="AF79" i="19"/>
  <c r="AG79" i="19"/>
  <c r="AH79" i="19"/>
  <c r="AI79" i="19"/>
  <c r="AJ79" i="19"/>
  <c r="AK79" i="19"/>
  <c r="AL79" i="19"/>
  <c r="AQ79" i="19"/>
  <c r="AR79" i="19"/>
  <c r="AW79" i="19"/>
  <c r="AX79" i="19"/>
  <c r="AM79" i="19"/>
  <c r="AN79" i="19"/>
  <c r="AS79" i="19"/>
  <c r="AT79" i="19"/>
  <c r="AY79" i="19"/>
  <c r="AZ79" i="19"/>
  <c r="AO79" i="19"/>
  <c r="AP79" i="19"/>
  <c r="AU79" i="19"/>
  <c r="AV79" i="19"/>
  <c r="BA79" i="19"/>
  <c r="BB79" i="19"/>
  <c r="H256" i="19"/>
  <c r="H255" i="19"/>
  <c r="H306" i="19"/>
  <c r="H307" i="19"/>
  <c r="H79" i="19"/>
  <c r="H78" i="19"/>
  <c r="H29" i="19"/>
  <c r="H28" i="19"/>
  <c r="Q339" i="19" l="1"/>
  <c r="Q418" i="19" s="1"/>
  <c r="AA333" i="19"/>
  <c r="T416" i="19"/>
  <c r="U416" i="19"/>
  <c r="V416" i="19"/>
  <c r="W416" i="19"/>
  <c r="X416" i="19"/>
  <c r="Y416" i="19"/>
  <c r="Z416" i="19"/>
  <c r="AK416" i="19"/>
  <c r="AL416" i="19"/>
  <c r="AQ416" i="19"/>
  <c r="AR416" i="19"/>
  <c r="AW416" i="19"/>
  <c r="AX416" i="19"/>
  <c r="AM416" i="19"/>
  <c r="AN416" i="19"/>
  <c r="AS416" i="19"/>
  <c r="AT416" i="19"/>
  <c r="AY416" i="19"/>
  <c r="AZ416" i="19"/>
  <c r="I339" i="19"/>
  <c r="J339" i="19"/>
  <c r="K339" i="19"/>
  <c r="L339" i="19"/>
  <c r="M339" i="19"/>
  <c r="N339" i="19"/>
  <c r="O339" i="19"/>
  <c r="P339" i="19"/>
  <c r="AK339" i="19"/>
  <c r="AL339" i="19"/>
  <c r="AQ339" i="19"/>
  <c r="AR339" i="19"/>
  <c r="AW339" i="19"/>
  <c r="AX339" i="19"/>
  <c r="AM339" i="19"/>
  <c r="AN339" i="19"/>
  <c r="AS339" i="19"/>
  <c r="AT339" i="19"/>
  <c r="AY339" i="19"/>
  <c r="AZ339" i="19"/>
  <c r="H339" i="19"/>
  <c r="I328" i="19"/>
  <c r="J328" i="19"/>
  <c r="K328" i="19"/>
  <c r="L328" i="19"/>
  <c r="M328" i="19"/>
  <c r="N328" i="19"/>
  <c r="O328" i="19"/>
  <c r="P328" i="19"/>
  <c r="AK328" i="19"/>
  <c r="AL328" i="19"/>
  <c r="AQ328" i="19"/>
  <c r="AR328" i="19"/>
  <c r="AW328" i="19"/>
  <c r="AX328" i="19"/>
  <c r="AM328" i="19"/>
  <c r="AN328" i="19"/>
  <c r="AS328" i="19"/>
  <c r="AT328" i="19"/>
  <c r="AY328" i="19"/>
  <c r="AZ328" i="19"/>
  <c r="H328" i="19"/>
  <c r="I319" i="19"/>
  <c r="J319" i="19"/>
  <c r="K319" i="19"/>
  <c r="L319" i="19"/>
  <c r="M319" i="19"/>
  <c r="N319" i="19"/>
  <c r="O319" i="19"/>
  <c r="P319" i="19"/>
  <c r="S319" i="19"/>
  <c r="S418" i="19" s="1"/>
  <c r="T319" i="19"/>
  <c r="U319" i="19"/>
  <c r="V319" i="19"/>
  <c r="W319" i="19"/>
  <c r="X319" i="19"/>
  <c r="Y319" i="19"/>
  <c r="Z319" i="19"/>
  <c r="AK319" i="19"/>
  <c r="AL319" i="19"/>
  <c r="AQ319" i="19"/>
  <c r="AR319" i="19"/>
  <c r="AW319" i="19"/>
  <c r="AX319" i="19"/>
  <c r="AM319" i="19"/>
  <c r="AN319" i="19"/>
  <c r="AS319" i="19"/>
  <c r="AT319" i="19"/>
  <c r="AY319" i="19"/>
  <c r="AZ319" i="19"/>
  <c r="H319" i="19"/>
  <c r="AK302" i="19"/>
  <c r="AL302" i="19"/>
  <c r="AQ302" i="19"/>
  <c r="AR302" i="19"/>
  <c r="AW302" i="19"/>
  <c r="AX302" i="19"/>
  <c r="AM302" i="19"/>
  <c r="AN302" i="19"/>
  <c r="AS302" i="19"/>
  <c r="AT302" i="19"/>
  <c r="AY302" i="19"/>
  <c r="AZ302" i="19"/>
  <c r="H302" i="19"/>
  <c r="I287" i="19"/>
  <c r="J287" i="19"/>
  <c r="K287" i="19"/>
  <c r="L287" i="19"/>
  <c r="M287" i="19"/>
  <c r="N287" i="19"/>
  <c r="O287" i="19"/>
  <c r="P287" i="19"/>
  <c r="S287" i="19"/>
  <c r="T287" i="19"/>
  <c r="U287" i="19"/>
  <c r="V287" i="19"/>
  <c r="W287" i="19"/>
  <c r="X287" i="19"/>
  <c r="Y287" i="19"/>
  <c r="Z287" i="19"/>
  <c r="AK287" i="19"/>
  <c r="AL287" i="19"/>
  <c r="AQ287" i="19"/>
  <c r="AR287" i="19"/>
  <c r="AW287" i="19"/>
  <c r="AX287" i="19"/>
  <c r="AM287" i="19"/>
  <c r="AN287" i="19"/>
  <c r="AS287" i="19"/>
  <c r="AT287" i="19"/>
  <c r="AY287" i="19"/>
  <c r="AZ287" i="19"/>
  <c r="H287" i="19"/>
  <c r="I280" i="19"/>
  <c r="J280" i="19"/>
  <c r="K280" i="19"/>
  <c r="L280" i="19"/>
  <c r="M280" i="19"/>
  <c r="N280" i="19"/>
  <c r="O280" i="19"/>
  <c r="P280" i="19"/>
  <c r="S280" i="19"/>
  <c r="T280" i="19"/>
  <c r="U280" i="19"/>
  <c r="V280" i="19"/>
  <c r="W280" i="19"/>
  <c r="X280" i="19"/>
  <c r="Y280" i="19"/>
  <c r="Z280" i="19"/>
  <c r="AK280" i="19"/>
  <c r="AL280" i="19"/>
  <c r="AQ280" i="19"/>
  <c r="AR280" i="19"/>
  <c r="AW280" i="19"/>
  <c r="AX280" i="19"/>
  <c r="AM280" i="19"/>
  <c r="AN280" i="19"/>
  <c r="AS280" i="19"/>
  <c r="AT280" i="19"/>
  <c r="AY280" i="19"/>
  <c r="AZ280" i="19"/>
  <c r="H280" i="19"/>
  <c r="I273" i="19"/>
  <c r="J273" i="19"/>
  <c r="K273" i="19"/>
  <c r="L273" i="19"/>
  <c r="M273" i="19"/>
  <c r="N273" i="19"/>
  <c r="O273" i="19"/>
  <c r="P273" i="19"/>
  <c r="S273" i="19"/>
  <c r="T273" i="19"/>
  <c r="U273" i="19"/>
  <c r="V273" i="19"/>
  <c r="W273" i="19"/>
  <c r="X273" i="19"/>
  <c r="Y273" i="19"/>
  <c r="Z273" i="19"/>
  <c r="AK273" i="19"/>
  <c r="AL273" i="19"/>
  <c r="AQ273" i="19"/>
  <c r="AR273" i="19"/>
  <c r="AW273" i="19"/>
  <c r="AX273" i="19"/>
  <c r="AM273" i="19"/>
  <c r="AN273" i="19"/>
  <c r="AS273" i="19"/>
  <c r="AT273" i="19"/>
  <c r="AY273" i="19"/>
  <c r="AZ273" i="19"/>
  <c r="H273" i="19"/>
  <c r="I266" i="19"/>
  <c r="J266" i="19"/>
  <c r="K266" i="19"/>
  <c r="L266" i="19"/>
  <c r="M266" i="19"/>
  <c r="N266" i="19"/>
  <c r="O266" i="19"/>
  <c r="P266" i="19"/>
  <c r="S266" i="19"/>
  <c r="T266" i="19"/>
  <c r="U266" i="19"/>
  <c r="V266" i="19"/>
  <c r="W266" i="19"/>
  <c r="X266" i="19"/>
  <c r="Y266" i="19"/>
  <c r="Z266" i="19"/>
  <c r="AK266" i="19"/>
  <c r="AL266" i="19"/>
  <c r="AQ266" i="19"/>
  <c r="AR266" i="19"/>
  <c r="AW266" i="19"/>
  <c r="AX266" i="19"/>
  <c r="AM266" i="19"/>
  <c r="AN266" i="19"/>
  <c r="AS266" i="19"/>
  <c r="AT266" i="19"/>
  <c r="AY266" i="19"/>
  <c r="AZ266" i="19"/>
  <c r="H266" i="19"/>
  <c r="I242" i="19"/>
  <c r="J242" i="19"/>
  <c r="K242" i="19"/>
  <c r="L242" i="19"/>
  <c r="M242" i="19"/>
  <c r="N242" i="19"/>
  <c r="O242" i="19"/>
  <c r="T242" i="19"/>
  <c r="U242" i="19"/>
  <c r="V242" i="19"/>
  <c r="W242" i="19"/>
  <c r="X242" i="19"/>
  <c r="Y242" i="19"/>
  <c r="Z242" i="19"/>
  <c r="AK242" i="19"/>
  <c r="AL242" i="19"/>
  <c r="AQ242" i="19"/>
  <c r="AR242" i="19"/>
  <c r="AW242" i="19"/>
  <c r="AX242" i="19"/>
  <c r="AM242" i="19"/>
  <c r="AN242" i="19"/>
  <c r="AS242" i="19"/>
  <c r="AT242" i="19"/>
  <c r="AY242" i="19"/>
  <c r="AZ242" i="19"/>
  <c r="H242" i="19"/>
  <c r="I222" i="19"/>
  <c r="J222" i="19"/>
  <c r="K222" i="19"/>
  <c r="L222" i="19"/>
  <c r="M222" i="19"/>
  <c r="N222" i="19"/>
  <c r="O222" i="19"/>
  <c r="T222" i="19"/>
  <c r="U222" i="19"/>
  <c r="V222" i="19"/>
  <c r="W222" i="19"/>
  <c r="X222" i="19"/>
  <c r="Y222" i="19"/>
  <c r="Z222" i="19"/>
  <c r="AK222" i="19"/>
  <c r="AL222" i="19"/>
  <c r="AQ222" i="19"/>
  <c r="AR222" i="19"/>
  <c r="AW222" i="19"/>
  <c r="AX222" i="19"/>
  <c r="AM222" i="19"/>
  <c r="AN222" i="19"/>
  <c r="AS222" i="19"/>
  <c r="AT222" i="19"/>
  <c r="AY222" i="19"/>
  <c r="AZ222" i="19"/>
  <c r="H222" i="19"/>
  <c r="I212" i="19"/>
  <c r="J212" i="19"/>
  <c r="K212" i="19"/>
  <c r="L212" i="19"/>
  <c r="M212" i="19"/>
  <c r="N212" i="19"/>
  <c r="O212" i="19"/>
  <c r="P212" i="19"/>
  <c r="T212" i="19"/>
  <c r="U212" i="19"/>
  <c r="V212" i="19"/>
  <c r="W212" i="19"/>
  <c r="X212" i="19"/>
  <c r="Y212" i="19"/>
  <c r="Z212" i="19"/>
  <c r="AK212" i="19"/>
  <c r="AL212" i="19"/>
  <c r="AQ212" i="19"/>
  <c r="AR212" i="19"/>
  <c r="AW212" i="19"/>
  <c r="AX212" i="19"/>
  <c r="AM212" i="19"/>
  <c r="AN212" i="19"/>
  <c r="AS212" i="19"/>
  <c r="AT212" i="19"/>
  <c r="AY212" i="19"/>
  <c r="AZ212" i="19"/>
  <c r="H212" i="19"/>
  <c r="I200" i="19"/>
  <c r="J200" i="19"/>
  <c r="K200" i="19"/>
  <c r="L200" i="19"/>
  <c r="M200" i="19"/>
  <c r="N200" i="19"/>
  <c r="O200" i="19"/>
  <c r="P200" i="19"/>
  <c r="T200" i="19"/>
  <c r="U200" i="19"/>
  <c r="V200" i="19"/>
  <c r="W200" i="19"/>
  <c r="X200" i="19"/>
  <c r="Y200" i="19"/>
  <c r="Z200" i="19"/>
  <c r="AK200" i="19"/>
  <c r="AL200" i="19"/>
  <c r="AQ200" i="19"/>
  <c r="AR200" i="19"/>
  <c r="AW200" i="19"/>
  <c r="AX200" i="19"/>
  <c r="AM200" i="19"/>
  <c r="AN200" i="19"/>
  <c r="AS200" i="19"/>
  <c r="AT200" i="19"/>
  <c r="AY200" i="19"/>
  <c r="AZ200" i="19"/>
  <c r="H200" i="19"/>
  <c r="I191" i="19"/>
  <c r="J191" i="19"/>
  <c r="K191" i="19"/>
  <c r="L191" i="19"/>
  <c r="M191" i="19"/>
  <c r="N191" i="19"/>
  <c r="O191" i="19"/>
  <c r="P191" i="19"/>
  <c r="T191" i="19"/>
  <c r="U191" i="19"/>
  <c r="V191" i="19"/>
  <c r="W191" i="19"/>
  <c r="X191" i="19"/>
  <c r="Y191" i="19"/>
  <c r="Z191" i="19"/>
  <c r="AK191" i="19"/>
  <c r="AL191" i="19"/>
  <c r="AQ191" i="19"/>
  <c r="AR191" i="19"/>
  <c r="AW191" i="19"/>
  <c r="AX191" i="19"/>
  <c r="AM191" i="19"/>
  <c r="AN191" i="19"/>
  <c r="AS191" i="19"/>
  <c r="AT191" i="19"/>
  <c r="AY191" i="19"/>
  <c r="AZ191" i="19"/>
  <c r="H191" i="19"/>
  <c r="I179" i="19"/>
  <c r="J179" i="19"/>
  <c r="K179" i="19"/>
  <c r="L179" i="19"/>
  <c r="M179" i="19"/>
  <c r="N179" i="19"/>
  <c r="O179" i="19"/>
  <c r="P179" i="19"/>
  <c r="AM179" i="19"/>
  <c r="AN179" i="19"/>
  <c r="AS179" i="19"/>
  <c r="AT179" i="19"/>
  <c r="AY179" i="19"/>
  <c r="AZ179" i="19"/>
  <c r="H179" i="19"/>
  <c r="I163" i="19"/>
  <c r="J163" i="19"/>
  <c r="K163" i="19"/>
  <c r="L163" i="19"/>
  <c r="M163" i="19"/>
  <c r="N163" i="19"/>
  <c r="O163" i="19"/>
  <c r="P163" i="19"/>
  <c r="S163" i="19"/>
  <c r="T163" i="19"/>
  <c r="U163" i="19"/>
  <c r="V163" i="19"/>
  <c r="W163" i="19"/>
  <c r="X163" i="19"/>
  <c r="Y163" i="19"/>
  <c r="Z163" i="19"/>
  <c r="AK163" i="19"/>
  <c r="AL163" i="19"/>
  <c r="AQ163" i="19"/>
  <c r="AR163" i="19"/>
  <c r="AW163" i="19"/>
  <c r="AX163" i="19"/>
  <c r="AM163" i="19"/>
  <c r="AN163" i="19"/>
  <c r="AS163" i="19"/>
  <c r="AT163" i="19"/>
  <c r="AY163" i="19"/>
  <c r="AZ163" i="19"/>
  <c r="H163" i="19"/>
  <c r="J152" i="19"/>
  <c r="K152" i="19"/>
  <c r="L152" i="19"/>
  <c r="M152" i="19"/>
  <c r="N152" i="19"/>
  <c r="O152" i="19"/>
  <c r="P152" i="19"/>
  <c r="AK152" i="19"/>
  <c r="AL152" i="19"/>
  <c r="AQ152" i="19"/>
  <c r="AR152" i="19"/>
  <c r="AW152" i="19"/>
  <c r="AX152" i="19"/>
  <c r="AM152" i="19"/>
  <c r="AN152" i="19"/>
  <c r="AS152" i="19"/>
  <c r="AT152" i="19"/>
  <c r="AY152" i="19"/>
  <c r="AZ152" i="19"/>
  <c r="I152" i="19"/>
  <c r="H152" i="19"/>
  <c r="I124" i="19"/>
  <c r="J124" i="19"/>
  <c r="K124" i="19"/>
  <c r="L124" i="19"/>
  <c r="M124" i="19"/>
  <c r="N124" i="19"/>
  <c r="O124" i="19"/>
  <c r="P124" i="19"/>
  <c r="T124" i="19"/>
  <c r="U124" i="19"/>
  <c r="V124" i="19"/>
  <c r="W124" i="19"/>
  <c r="X124" i="19"/>
  <c r="Y124" i="19"/>
  <c r="Z124" i="19"/>
  <c r="AK124" i="19"/>
  <c r="AL124" i="19"/>
  <c r="AQ124" i="19"/>
  <c r="AR124" i="19"/>
  <c r="AW124" i="19"/>
  <c r="AX124" i="19"/>
  <c r="AM124" i="19"/>
  <c r="AN124" i="19"/>
  <c r="AS124" i="19"/>
  <c r="AT124" i="19"/>
  <c r="AY124" i="19"/>
  <c r="AZ124" i="19"/>
  <c r="H124" i="19"/>
  <c r="I111" i="19"/>
  <c r="J111" i="19"/>
  <c r="K111" i="19"/>
  <c r="L111" i="19"/>
  <c r="M111" i="19"/>
  <c r="N111" i="19"/>
  <c r="O111" i="19"/>
  <c r="P111" i="19"/>
  <c r="AM111" i="19"/>
  <c r="AN111" i="19"/>
  <c r="AS111" i="19"/>
  <c r="AT111" i="19"/>
  <c r="AY111" i="19"/>
  <c r="AZ111" i="19"/>
  <c r="H111" i="19"/>
  <c r="I102" i="19"/>
  <c r="J102" i="19"/>
  <c r="K102" i="19"/>
  <c r="L102" i="19"/>
  <c r="M102" i="19"/>
  <c r="N102" i="19"/>
  <c r="O102" i="19"/>
  <c r="P102" i="19"/>
  <c r="AK102" i="19"/>
  <c r="AL102" i="19"/>
  <c r="AQ102" i="19"/>
  <c r="AR102" i="19"/>
  <c r="AW102" i="19"/>
  <c r="AX102" i="19"/>
  <c r="AM102" i="19"/>
  <c r="AN102" i="19"/>
  <c r="AS102" i="19"/>
  <c r="AT102" i="19"/>
  <c r="AY102" i="19"/>
  <c r="AZ102" i="19"/>
  <c r="H102" i="19"/>
  <c r="I92" i="19"/>
  <c r="J92" i="19"/>
  <c r="K92" i="19"/>
  <c r="L92" i="19"/>
  <c r="M92" i="19"/>
  <c r="N92" i="19"/>
  <c r="O92" i="19"/>
  <c r="P92" i="19"/>
  <c r="S92" i="19"/>
  <c r="T92" i="19"/>
  <c r="U92" i="19"/>
  <c r="V92" i="19"/>
  <c r="W92" i="19"/>
  <c r="X92" i="19"/>
  <c r="Y92" i="19"/>
  <c r="Z92" i="19"/>
  <c r="AK92" i="19"/>
  <c r="AL92" i="19"/>
  <c r="AQ92" i="19"/>
  <c r="AR92" i="19"/>
  <c r="AW92" i="19"/>
  <c r="AX92" i="19"/>
  <c r="AM92" i="19"/>
  <c r="AN92" i="19"/>
  <c r="AS92" i="19"/>
  <c r="AT92" i="19"/>
  <c r="AY92" i="19"/>
  <c r="AZ92" i="19"/>
  <c r="H92" i="19"/>
  <c r="I76" i="19"/>
  <c r="J76" i="19"/>
  <c r="K76" i="19"/>
  <c r="L76" i="19"/>
  <c r="M76" i="19"/>
  <c r="N76" i="19"/>
  <c r="O76" i="19"/>
  <c r="P76" i="19"/>
  <c r="S76" i="19"/>
  <c r="T76" i="19"/>
  <c r="U76" i="19"/>
  <c r="V76" i="19"/>
  <c r="W76" i="19"/>
  <c r="X76" i="19"/>
  <c r="Y76" i="19"/>
  <c r="Z76" i="19"/>
  <c r="AK76" i="19"/>
  <c r="AL76" i="19"/>
  <c r="AQ76" i="19"/>
  <c r="AR76" i="19"/>
  <c r="AW76" i="19"/>
  <c r="AX76" i="19"/>
  <c r="AM76" i="19"/>
  <c r="AN76" i="19"/>
  <c r="AS76" i="19"/>
  <c r="AT76" i="19"/>
  <c r="AY76" i="19"/>
  <c r="AZ76" i="19"/>
  <c r="H76" i="19"/>
  <c r="I26" i="19"/>
  <c r="J26" i="19"/>
  <c r="K26" i="19"/>
  <c r="L26" i="19"/>
  <c r="M26" i="19"/>
  <c r="N26" i="19"/>
  <c r="O26" i="19"/>
  <c r="P26" i="19"/>
  <c r="AK26" i="19"/>
  <c r="AL26" i="19"/>
  <c r="AQ26" i="19"/>
  <c r="AR26" i="19"/>
  <c r="AW26" i="19"/>
  <c r="AX26" i="19"/>
  <c r="AM26" i="19"/>
  <c r="AN26" i="19"/>
  <c r="AS26" i="19"/>
  <c r="AT26" i="19"/>
  <c r="AY26" i="19"/>
  <c r="AZ26" i="19"/>
  <c r="F26" i="19"/>
  <c r="G26" i="19"/>
  <c r="H26" i="19"/>
  <c r="BB414" i="19"/>
  <c r="BA414" i="19"/>
  <c r="AV414" i="19"/>
  <c r="AU414" i="19"/>
  <c r="AP414" i="19"/>
  <c r="AO414" i="19"/>
  <c r="BB413" i="19"/>
  <c r="BA413" i="19"/>
  <c r="AV413" i="19"/>
  <c r="AU413" i="19"/>
  <c r="AP413" i="19"/>
  <c r="AO413" i="19"/>
  <c r="BB406" i="19"/>
  <c r="BA406" i="19"/>
  <c r="AV406" i="19"/>
  <c r="AU406" i="19"/>
  <c r="AP406" i="19"/>
  <c r="AO406" i="19"/>
  <c r="BB405" i="19"/>
  <c r="BA405" i="19"/>
  <c r="AV405" i="19"/>
  <c r="AU405" i="19"/>
  <c r="AP405" i="19"/>
  <c r="AO405" i="19"/>
  <c r="BB404" i="19"/>
  <c r="BA404" i="19"/>
  <c r="AV404" i="19"/>
  <c r="AU404" i="19"/>
  <c r="AP404" i="19"/>
  <c r="AO404" i="19"/>
  <c r="BB403" i="19"/>
  <c r="BA403" i="19"/>
  <c r="AV403" i="19"/>
  <c r="AU403" i="19"/>
  <c r="AP403" i="19"/>
  <c r="AO403" i="19"/>
  <c r="BB402" i="19"/>
  <c r="BA402" i="19"/>
  <c r="AV402" i="19"/>
  <c r="AU402" i="19"/>
  <c r="AP402" i="19"/>
  <c r="AO402" i="19"/>
  <c r="BB401" i="19"/>
  <c r="BA401" i="19"/>
  <c r="AV401" i="19"/>
  <c r="AU401" i="19"/>
  <c r="AP401" i="19"/>
  <c r="AO401" i="19"/>
  <c r="BB400" i="19"/>
  <c r="BA400" i="19"/>
  <c r="AV400" i="19"/>
  <c r="AU400" i="19"/>
  <c r="AP400" i="19"/>
  <c r="AO400" i="19"/>
  <c r="BB399" i="19"/>
  <c r="BA399" i="19"/>
  <c r="AV399" i="19"/>
  <c r="AU399" i="19"/>
  <c r="AP399" i="19"/>
  <c r="AO399" i="19"/>
  <c r="BB398" i="19"/>
  <c r="BA398" i="19"/>
  <c r="AV398" i="19"/>
  <c r="AU398" i="19"/>
  <c r="AP398" i="19"/>
  <c r="AO398" i="19"/>
  <c r="BB395" i="19"/>
  <c r="BA395" i="19"/>
  <c r="AV395" i="19"/>
  <c r="AU395" i="19"/>
  <c r="AP395" i="19"/>
  <c r="AO395" i="19"/>
  <c r="BB394" i="19"/>
  <c r="BA394" i="19"/>
  <c r="AV394" i="19"/>
  <c r="AU394" i="19"/>
  <c r="AP394" i="19"/>
  <c r="AO394" i="19"/>
  <c r="BB392" i="19"/>
  <c r="BA392" i="19"/>
  <c r="AV392" i="19"/>
  <c r="AU392" i="19"/>
  <c r="AP392" i="19"/>
  <c r="AO392" i="19"/>
  <c r="BB385" i="19"/>
  <c r="BA385" i="19"/>
  <c r="AV385" i="19"/>
  <c r="AU385" i="19"/>
  <c r="AP385" i="19"/>
  <c r="AO385" i="19"/>
  <c r="BB384" i="19"/>
  <c r="BA384" i="19"/>
  <c r="AV384" i="19"/>
  <c r="AU384" i="19"/>
  <c r="AP384" i="19"/>
  <c r="AO384" i="19"/>
  <c r="BB383" i="19"/>
  <c r="BA383" i="19"/>
  <c r="AV383" i="19"/>
  <c r="AU383" i="19"/>
  <c r="AP383" i="19"/>
  <c r="AO383" i="19"/>
  <c r="BB380" i="19"/>
  <c r="BA380" i="19"/>
  <c r="AV380" i="19"/>
  <c r="AU380" i="19"/>
  <c r="AP380" i="19"/>
  <c r="AO380" i="19"/>
  <c r="BB379" i="19"/>
  <c r="BA379" i="19"/>
  <c r="AV379" i="19"/>
  <c r="AU379" i="19"/>
  <c r="AP379" i="19"/>
  <c r="AO379" i="19"/>
  <c r="BB378" i="19"/>
  <c r="BA378" i="19"/>
  <c r="AV378" i="19"/>
  <c r="AU378" i="19"/>
  <c r="AP378" i="19"/>
  <c r="AO378" i="19"/>
  <c r="BB377" i="19"/>
  <c r="BA377" i="19"/>
  <c r="AV377" i="19"/>
  <c r="AU377" i="19"/>
  <c r="AP377" i="19"/>
  <c r="AO377" i="19"/>
  <c r="BB376" i="19"/>
  <c r="BA376" i="19"/>
  <c r="AV376" i="19"/>
  <c r="AU376" i="19"/>
  <c r="AP376" i="19"/>
  <c r="AO376" i="19"/>
  <c r="BB365" i="19"/>
  <c r="BA365" i="19"/>
  <c r="AV365" i="19"/>
  <c r="AU365" i="19"/>
  <c r="AP365" i="19"/>
  <c r="AO365" i="19"/>
  <c r="BB364" i="19"/>
  <c r="BA364" i="19"/>
  <c r="AV364" i="19"/>
  <c r="AU364" i="19"/>
  <c r="AP364" i="19"/>
  <c r="AO364" i="19"/>
  <c r="BB363" i="19"/>
  <c r="BA363" i="19"/>
  <c r="AV363" i="19"/>
  <c r="AU363" i="19"/>
  <c r="AP363" i="19"/>
  <c r="AO363" i="19"/>
  <c r="BB362" i="19"/>
  <c r="BA362" i="19"/>
  <c r="AV362" i="19"/>
  <c r="AU362" i="19"/>
  <c r="AP362" i="19"/>
  <c r="AO362" i="19"/>
  <c r="BB361" i="19"/>
  <c r="BA361" i="19"/>
  <c r="AV361" i="19"/>
  <c r="AU361" i="19"/>
  <c r="AP361" i="19"/>
  <c r="AO361" i="19"/>
  <c r="BB360" i="19"/>
  <c r="BA360" i="19"/>
  <c r="AV360" i="19"/>
  <c r="AU360" i="19"/>
  <c r="AP360" i="19"/>
  <c r="AO360" i="19"/>
  <c r="BB351" i="19"/>
  <c r="BA351" i="19"/>
  <c r="AV351" i="19"/>
  <c r="AU351" i="19"/>
  <c r="AP351" i="19"/>
  <c r="AO351" i="19"/>
  <c r="BB350" i="19"/>
  <c r="BA350" i="19"/>
  <c r="AV350" i="19"/>
  <c r="AU350" i="19"/>
  <c r="AP350" i="19"/>
  <c r="AO350" i="19"/>
  <c r="BB349" i="19"/>
  <c r="BA349" i="19"/>
  <c r="AV349" i="19"/>
  <c r="AU349" i="19"/>
  <c r="AP349" i="19"/>
  <c r="AO349" i="19"/>
  <c r="BB348" i="19"/>
  <c r="BA348" i="19"/>
  <c r="AV348" i="19"/>
  <c r="AU348" i="19"/>
  <c r="AP348" i="19"/>
  <c r="AO348" i="19"/>
  <c r="BB347" i="19"/>
  <c r="BA347" i="19"/>
  <c r="AV347" i="19"/>
  <c r="AU347" i="19"/>
  <c r="AP347" i="19"/>
  <c r="AO347" i="19"/>
  <c r="BB346" i="19"/>
  <c r="BA346" i="19"/>
  <c r="AV346" i="19"/>
  <c r="AU346" i="19"/>
  <c r="AP346" i="19"/>
  <c r="AO346" i="19"/>
  <c r="BB345" i="19"/>
  <c r="BA345" i="19"/>
  <c r="AV345" i="19"/>
  <c r="AU345" i="19"/>
  <c r="AP345" i="19"/>
  <c r="AO345" i="19"/>
  <c r="BB344" i="19"/>
  <c r="BA344" i="19"/>
  <c r="AV344" i="19"/>
  <c r="AU344" i="19"/>
  <c r="AP344" i="19"/>
  <c r="AO344" i="19"/>
  <c r="BB337" i="19"/>
  <c r="BA337" i="19"/>
  <c r="AV337" i="19"/>
  <c r="AU337" i="19"/>
  <c r="AP337" i="19"/>
  <c r="AO337" i="19"/>
  <c r="BB336" i="19"/>
  <c r="BA336" i="19"/>
  <c r="AV336" i="19"/>
  <c r="AU336" i="19"/>
  <c r="AP336" i="19"/>
  <c r="AO336" i="19"/>
  <c r="BB335" i="19"/>
  <c r="BA335" i="19"/>
  <c r="AV335" i="19"/>
  <c r="AU335" i="19"/>
  <c r="AP335" i="19"/>
  <c r="AO335" i="19"/>
  <c r="BB326" i="19"/>
  <c r="BA326" i="19"/>
  <c r="AV326" i="19"/>
  <c r="AU326" i="19"/>
  <c r="AP326" i="19"/>
  <c r="AO326" i="19"/>
  <c r="BB325" i="19"/>
  <c r="BA325" i="19"/>
  <c r="AV325" i="19"/>
  <c r="AU325" i="19"/>
  <c r="AP325" i="19"/>
  <c r="AO325" i="19"/>
  <c r="BB317" i="19"/>
  <c r="BA317" i="19"/>
  <c r="AV317" i="19"/>
  <c r="AU317" i="19"/>
  <c r="AP317" i="19"/>
  <c r="AO317" i="19"/>
  <c r="BB316" i="19"/>
  <c r="BA316" i="19"/>
  <c r="AV316" i="19"/>
  <c r="AU316" i="19"/>
  <c r="AP316" i="19"/>
  <c r="AO316" i="19"/>
  <c r="BB315" i="19"/>
  <c r="BA315" i="19"/>
  <c r="AV315" i="19"/>
  <c r="AU315" i="19"/>
  <c r="AP315" i="19"/>
  <c r="AO315" i="19"/>
  <c r="BB314" i="19"/>
  <c r="BA314" i="19"/>
  <c r="AV314" i="19"/>
  <c r="AU314" i="19"/>
  <c r="AP314" i="19"/>
  <c r="AO314" i="19"/>
  <c r="BB294" i="19"/>
  <c r="BA294" i="19"/>
  <c r="AV294" i="19"/>
  <c r="AU294" i="19"/>
  <c r="AP294" i="19"/>
  <c r="AO294" i="19"/>
  <c r="BB293" i="19"/>
  <c r="BA293" i="19"/>
  <c r="AV293" i="19"/>
  <c r="AU293" i="19"/>
  <c r="AP293" i="19"/>
  <c r="AO293" i="19"/>
  <c r="BB292" i="19"/>
  <c r="BA292" i="19"/>
  <c r="AV292" i="19"/>
  <c r="AU292" i="19"/>
  <c r="AP292" i="19"/>
  <c r="AO292" i="19"/>
  <c r="BB285" i="19"/>
  <c r="BB287" i="19" s="1"/>
  <c r="BA285" i="19"/>
  <c r="BA287" i="19" s="1"/>
  <c r="AV285" i="19"/>
  <c r="AV287" i="19" s="1"/>
  <c r="AU285" i="19"/>
  <c r="AU287" i="19" s="1"/>
  <c r="AP285" i="19"/>
  <c r="AP287" i="19" s="1"/>
  <c r="AO285" i="19"/>
  <c r="AO287" i="19" s="1"/>
  <c r="BB278" i="19"/>
  <c r="BB280" i="19" s="1"/>
  <c r="BA278" i="19"/>
  <c r="BA280" i="19" s="1"/>
  <c r="AV278" i="19"/>
  <c r="AV280" i="19" s="1"/>
  <c r="AU278" i="19"/>
  <c r="AU280" i="19" s="1"/>
  <c r="AP278" i="19"/>
  <c r="AP280" i="19" s="1"/>
  <c r="AO278" i="19"/>
  <c r="AO280" i="19" s="1"/>
  <c r="BB271" i="19"/>
  <c r="BB273" i="19" s="1"/>
  <c r="BA271" i="19"/>
  <c r="BA273" i="19" s="1"/>
  <c r="AV271" i="19"/>
  <c r="AV273" i="19" s="1"/>
  <c r="AU271" i="19"/>
  <c r="AU273" i="19" s="1"/>
  <c r="AP271" i="19"/>
  <c r="AP273" i="19" s="1"/>
  <c r="AO271" i="19"/>
  <c r="AO273" i="19" s="1"/>
  <c r="BB264" i="19"/>
  <c r="BA264" i="19"/>
  <c r="AV264" i="19"/>
  <c r="AU264" i="19"/>
  <c r="AP264" i="19"/>
  <c r="AO264" i="19"/>
  <c r="BB263" i="19"/>
  <c r="BA263" i="19"/>
  <c r="AV263" i="19"/>
  <c r="AU263" i="19"/>
  <c r="AP263" i="19"/>
  <c r="AO263" i="19"/>
  <c r="BB247" i="19"/>
  <c r="BA247" i="19"/>
  <c r="BA251" i="19" s="1"/>
  <c r="AV247" i="19"/>
  <c r="AU247" i="19"/>
  <c r="AP247" i="19"/>
  <c r="AO247" i="19"/>
  <c r="AO251" i="19" s="1"/>
  <c r="BB220" i="19"/>
  <c r="BA220" i="19"/>
  <c r="AV220" i="19"/>
  <c r="AU220" i="19"/>
  <c r="AP220" i="19"/>
  <c r="AO220" i="19"/>
  <c r="BB217" i="19"/>
  <c r="BA217" i="19"/>
  <c r="AV217" i="19"/>
  <c r="AU217" i="19"/>
  <c r="AP217" i="19"/>
  <c r="AO217" i="19"/>
  <c r="BB210" i="19"/>
  <c r="BA210" i="19"/>
  <c r="AV210" i="19"/>
  <c r="AU210" i="19"/>
  <c r="AP210" i="19"/>
  <c r="AO210" i="19"/>
  <c r="BB209" i="19"/>
  <c r="BA209" i="19"/>
  <c r="AV209" i="19"/>
  <c r="AU209" i="19"/>
  <c r="AP209" i="19"/>
  <c r="AO209" i="19"/>
  <c r="BB208" i="19"/>
  <c r="BA208" i="19"/>
  <c r="AV208" i="19"/>
  <c r="AU208" i="19"/>
  <c r="AP208" i="19"/>
  <c r="AO208" i="19"/>
  <c r="BB206" i="19"/>
  <c r="BA206" i="19"/>
  <c r="AV206" i="19"/>
  <c r="AU206" i="19"/>
  <c r="AP206" i="19"/>
  <c r="AO206" i="19"/>
  <c r="BB205" i="19"/>
  <c r="BA205" i="19"/>
  <c r="AV205" i="19"/>
  <c r="AU205" i="19"/>
  <c r="AP205" i="19"/>
  <c r="AO205" i="19"/>
  <c r="BB198" i="19"/>
  <c r="BA198" i="19"/>
  <c r="AV198" i="19"/>
  <c r="AU198" i="19"/>
  <c r="AP198" i="19"/>
  <c r="AO198" i="19"/>
  <c r="BB196" i="19"/>
  <c r="BA196" i="19"/>
  <c r="AV196" i="19"/>
  <c r="AU196" i="19"/>
  <c r="AP196" i="19"/>
  <c r="AO196" i="19"/>
  <c r="BB189" i="19"/>
  <c r="BA189" i="19"/>
  <c r="AV189" i="19"/>
  <c r="AU189" i="19"/>
  <c r="AP189" i="19"/>
  <c r="AO189" i="19"/>
  <c r="BB188" i="19"/>
  <c r="BA188" i="19"/>
  <c r="AV188" i="19"/>
  <c r="AU188" i="19"/>
  <c r="AP188" i="19"/>
  <c r="AO188" i="19"/>
  <c r="BB187" i="19"/>
  <c r="BA187" i="19"/>
  <c r="AV187" i="19"/>
  <c r="AU187" i="19"/>
  <c r="AP187" i="19"/>
  <c r="AO187" i="19"/>
  <c r="BB186" i="19"/>
  <c r="BA186" i="19"/>
  <c r="AV186" i="19"/>
  <c r="AU186" i="19"/>
  <c r="AP186" i="19"/>
  <c r="AO186" i="19"/>
  <c r="BB184" i="19"/>
  <c r="BA184" i="19"/>
  <c r="AV184" i="19"/>
  <c r="AU184" i="19"/>
  <c r="AP184" i="19"/>
  <c r="AO184" i="19"/>
  <c r="BB176" i="19"/>
  <c r="BA176" i="19"/>
  <c r="AV176" i="19"/>
  <c r="AU176" i="19"/>
  <c r="AP176" i="19"/>
  <c r="AO176" i="19"/>
  <c r="BB175" i="19"/>
  <c r="BA175" i="19"/>
  <c r="AV175" i="19"/>
  <c r="AU175" i="19"/>
  <c r="AP175" i="19"/>
  <c r="AO175" i="19"/>
  <c r="BB174" i="19"/>
  <c r="BA174" i="19"/>
  <c r="AV174" i="19"/>
  <c r="AU174" i="19"/>
  <c r="AP174" i="19"/>
  <c r="AO174" i="19"/>
  <c r="BB173" i="19"/>
  <c r="BA173" i="19"/>
  <c r="AV173" i="19"/>
  <c r="AU173" i="19"/>
  <c r="AP173" i="19"/>
  <c r="AO173" i="19"/>
  <c r="BB170" i="19"/>
  <c r="BA170" i="19"/>
  <c r="AV170" i="19"/>
  <c r="AU170" i="19"/>
  <c r="AP170" i="19"/>
  <c r="AO170" i="19"/>
  <c r="BB161" i="19"/>
  <c r="BA161" i="19"/>
  <c r="AV161" i="19"/>
  <c r="AU161" i="19"/>
  <c r="AP161" i="19"/>
  <c r="AO161" i="19"/>
  <c r="BB160" i="19"/>
  <c r="BA160" i="19"/>
  <c r="AV160" i="19"/>
  <c r="AU160" i="19"/>
  <c r="AP160" i="19"/>
  <c r="AO160" i="19"/>
  <c r="BB159" i="19"/>
  <c r="BA159" i="19"/>
  <c r="AV159" i="19"/>
  <c r="AU159" i="19"/>
  <c r="AP159" i="19"/>
  <c r="AO159" i="19"/>
  <c r="BB158" i="19"/>
  <c r="BA158" i="19"/>
  <c r="AV158" i="19"/>
  <c r="AU158" i="19"/>
  <c r="AP158" i="19"/>
  <c r="AO158" i="19"/>
  <c r="BB157" i="19"/>
  <c r="BA157" i="19"/>
  <c r="AV157" i="19"/>
  <c r="AU157" i="19"/>
  <c r="AP157" i="19"/>
  <c r="AO157" i="19"/>
  <c r="BB147" i="19"/>
  <c r="BA147" i="19"/>
  <c r="AV147" i="19"/>
  <c r="AU147" i="19"/>
  <c r="AP147" i="19"/>
  <c r="AO147" i="19"/>
  <c r="BB146" i="19"/>
  <c r="BA146" i="19"/>
  <c r="AV146" i="19"/>
  <c r="AU146" i="19"/>
  <c r="AP146" i="19"/>
  <c r="AO146" i="19"/>
  <c r="BB145" i="19"/>
  <c r="BA145" i="19"/>
  <c r="AV145" i="19"/>
  <c r="AU145" i="19"/>
  <c r="AP145" i="19"/>
  <c r="AO145" i="19"/>
  <c r="BB144" i="19"/>
  <c r="BA144" i="19"/>
  <c r="AV144" i="19"/>
  <c r="AU144" i="19"/>
  <c r="AP144" i="19"/>
  <c r="AO144" i="19"/>
  <c r="BB143" i="19"/>
  <c r="BA143" i="19"/>
  <c r="AV143" i="19"/>
  <c r="AU143" i="19"/>
  <c r="AP143" i="19"/>
  <c r="AO143" i="19"/>
  <c r="BB142" i="19"/>
  <c r="BA142" i="19"/>
  <c r="AV142" i="19"/>
  <c r="AU142" i="19"/>
  <c r="AP142" i="19"/>
  <c r="AO142" i="19"/>
  <c r="BB141" i="19"/>
  <c r="BA141" i="19"/>
  <c r="AV141" i="19"/>
  <c r="AU141" i="19"/>
  <c r="AP141" i="19"/>
  <c r="AO141" i="19"/>
  <c r="BB140" i="19"/>
  <c r="BA140" i="19"/>
  <c r="AV140" i="19"/>
  <c r="AU140" i="19"/>
  <c r="AP140" i="19"/>
  <c r="AO140" i="19"/>
  <c r="BB139" i="19"/>
  <c r="BA139" i="19"/>
  <c r="AV139" i="19"/>
  <c r="AU139" i="19"/>
  <c r="AP139" i="19"/>
  <c r="AO139" i="19"/>
  <c r="BB138" i="19"/>
  <c r="BA138" i="19"/>
  <c r="AV138" i="19"/>
  <c r="AU138" i="19"/>
  <c r="AP138" i="19"/>
  <c r="AO138" i="19"/>
  <c r="BB137" i="19"/>
  <c r="BA137" i="19"/>
  <c r="AV137" i="19"/>
  <c r="AU137" i="19"/>
  <c r="AP137" i="19"/>
  <c r="AO137" i="19"/>
  <c r="BB134" i="19"/>
  <c r="BA134" i="19"/>
  <c r="AV134" i="19"/>
  <c r="AU134" i="19"/>
  <c r="AP134" i="19"/>
  <c r="AO134" i="19"/>
  <c r="BB133" i="19"/>
  <c r="BA133" i="19"/>
  <c r="AV133" i="19"/>
  <c r="AU133" i="19"/>
  <c r="AP133" i="19"/>
  <c r="AO133" i="19"/>
  <c r="BB132" i="19"/>
  <c r="BA132" i="19"/>
  <c r="AV132" i="19"/>
  <c r="AU132" i="19"/>
  <c r="AP132" i="19"/>
  <c r="AO132" i="19"/>
  <c r="BB131" i="19"/>
  <c r="BA131" i="19"/>
  <c r="AV131" i="19"/>
  <c r="AU131" i="19"/>
  <c r="AP131" i="19"/>
  <c r="AO131" i="19"/>
  <c r="BB130" i="19"/>
  <c r="BA130" i="19"/>
  <c r="AV130" i="19"/>
  <c r="AU130" i="19"/>
  <c r="AP130" i="19"/>
  <c r="AO130" i="19"/>
  <c r="BB129" i="19"/>
  <c r="BA129" i="19"/>
  <c r="AV129" i="19"/>
  <c r="AU129" i="19"/>
  <c r="AP129" i="19"/>
  <c r="AO129" i="19"/>
  <c r="BB122" i="19"/>
  <c r="BA122" i="19"/>
  <c r="AV122" i="19"/>
  <c r="AU122" i="19"/>
  <c r="AP122" i="19"/>
  <c r="AO122" i="19"/>
  <c r="BB121" i="19"/>
  <c r="BA121" i="19"/>
  <c r="AV121" i="19"/>
  <c r="AU121" i="19"/>
  <c r="AP121" i="19"/>
  <c r="AO121" i="19"/>
  <c r="BB120" i="19"/>
  <c r="BA120" i="19"/>
  <c r="AV120" i="19"/>
  <c r="AU120" i="19"/>
  <c r="AP120" i="19"/>
  <c r="AO120" i="19"/>
  <c r="BB119" i="19"/>
  <c r="BA119" i="19"/>
  <c r="AV119" i="19"/>
  <c r="AU119" i="19"/>
  <c r="AP119" i="19"/>
  <c r="AO119" i="19"/>
  <c r="BB116" i="19"/>
  <c r="BA116" i="19"/>
  <c r="AV116" i="19"/>
  <c r="AU116" i="19"/>
  <c r="AP116" i="19"/>
  <c r="AO116" i="19"/>
  <c r="BB90" i="19"/>
  <c r="BA90" i="19"/>
  <c r="AV90" i="19"/>
  <c r="AU90" i="19"/>
  <c r="AP90" i="19"/>
  <c r="AO90" i="19"/>
  <c r="BB89" i="19"/>
  <c r="BA89" i="19"/>
  <c r="AV89" i="19"/>
  <c r="AU89" i="19"/>
  <c r="AP89" i="19"/>
  <c r="AO89" i="19"/>
  <c r="BB86" i="19"/>
  <c r="BA86" i="19"/>
  <c r="AV86" i="19"/>
  <c r="AU86" i="19"/>
  <c r="AP86" i="19"/>
  <c r="AO86" i="19"/>
  <c r="BB108" i="19"/>
  <c r="BA108" i="19"/>
  <c r="AV108" i="19"/>
  <c r="AU108" i="19"/>
  <c r="AP108" i="19"/>
  <c r="AO108" i="19"/>
  <c r="BB107" i="19"/>
  <c r="BA107" i="19"/>
  <c r="AV107" i="19"/>
  <c r="AU107" i="19"/>
  <c r="AP107" i="19"/>
  <c r="AO107" i="19"/>
  <c r="BB98" i="19"/>
  <c r="BA98" i="19"/>
  <c r="AV98" i="19"/>
  <c r="AU98" i="19"/>
  <c r="AP98" i="19"/>
  <c r="AO98" i="19"/>
  <c r="BB97" i="19"/>
  <c r="BA97" i="19"/>
  <c r="AV97" i="19"/>
  <c r="AU97" i="19"/>
  <c r="AP97" i="19"/>
  <c r="AO97" i="19"/>
  <c r="BB74" i="19"/>
  <c r="BA74" i="19"/>
  <c r="AV74" i="19"/>
  <c r="AU74" i="19"/>
  <c r="AP74" i="19"/>
  <c r="AO74" i="19"/>
  <c r="BB70" i="19"/>
  <c r="BA70" i="19"/>
  <c r="AV70" i="19"/>
  <c r="AU70" i="19"/>
  <c r="AP70" i="19"/>
  <c r="AO70" i="19"/>
  <c r="BB67" i="19"/>
  <c r="BA67" i="19"/>
  <c r="AV67" i="19"/>
  <c r="AU67" i="19"/>
  <c r="AP67" i="19"/>
  <c r="AO67" i="19"/>
  <c r="BB66" i="19"/>
  <c r="BA66" i="19"/>
  <c r="AV66" i="19"/>
  <c r="AU66" i="19"/>
  <c r="AP66" i="19"/>
  <c r="AO66" i="19"/>
  <c r="BB62" i="19"/>
  <c r="BA62" i="19"/>
  <c r="AV62" i="19"/>
  <c r="AU62" i="19"/>
  <c r="AP62" i="19"/>
  <c r="AO62" i="19"/>
  <c r="BB59" i="19"/>
  <c r="BA59" i="19"/>
  <c r="AV59" i="19"/>
  <c r="AU59" i="19"/>
  <c r="AP59" i="19"/>
  <c r="AO59" i="19"/>
  <c r="BB58" i="19"/>
  <c r="BA58" i="19"/>
  <c r="AV58" i="19"/>
  <c r="AU58" i="19"/>
  <c r="AP58" i="19"/>
  <c r="AO58" i="19"/>
  <c r="BB54" i="19"/>
  <c r="BA54" i="19"/>
  <c r="AV54" i="19"/>
  <c r="AU54" i="19"/>
  <c r="AP54" i="19"/>
  <c r="AO54" i="19"/>
  <c r="BB50" i="19"/>
  <c r="BA50" i="19"/>
  <c r="AV50" i="19"/>
  <c r="AU50" i="19"/>
  <c r="AP50" i="19"/>
  <c r="AO50" i="19"/>
  <c r="BB46" i="19"/>
  <c r="BA46" i="19"/>
  <c r="AV46" i="19"/>
  <c r="AU46" i="19"/>
  <c r="AP46" i="19"/>
  <c r="AO46" i="19"/>
  <c r="BB45" i="19"/>
  <c r="BA45" i="19"/>
  <c r="AV45" i="19"/>
  <c r="AU45" i="19"/>
  <c r="AP45" i="19"/>
  <c r="AO45" i="19"/>
  <c r="BB41" i="19"/>
  <c r="BA41" i="19"/>
  <c r="AV41" i="19"/>
  <c r="AU41" i="19"/>
  <c r="AP41" i="19"/>
  <c r="AO41" i="19"/>
  <c r="BB37" i="19"/>
  <c r="BA37" i="19"/>
  <c r="AV37" i="19"/>
  <c r="AU37" i="19"/>
  <c r="AP37" i="19"/>
  <c r="AO37" i="19"/>
  <c r="BB36" i="19"/>
  <c r="BA36" i="19"/>
  <c r="AV36" i="19"/>
  <c r="AU36" i="19"/>
  <c r="AP36" i="19"/>
  <c r="AO36" i="19"/>
  <c r="BB35" i="19"/>
  <c r="BA35" i="19"/>
  <c r="AV35" i="19"/>
  <c r="AU35" i="19"/>
  <c r="AP35" i="19"/>
  <c r="AO35" i="19"/>
  <c r="BB23" i="19"/>
  <c r="BA23" i="19"/>
  <c r="AV23" i="19"/>
  <c r="AU23" i="19"/>
  <c r="AP23" i="19"/>
  <c r="AO23" i="19"/>
  <c r="BB19" i="19"/>
  <c r="BA19" i="19"/>
  <c r="AV19" i="19"/>
  <c r="AU19" i="19"/>
  <c r="AP19" i="19"/>
  <c r="AO19" i="19"/>
  <c r="BB15" i="19"/>
  <c r="BA15" i="19"/>
  <c r="AV15" i="19"/>
  <c r="AU15" i="19"/>
  <c r="AP15" i="19"/>
  <c r="AO15" i="19"/>
  <c r="AJ414" i="19"/>
  <c r="AI414" i="19"/>
  <c r="AH414" i="19"/>
  <c r="AF414" i="19"/>
  <c r="AE414" i="19"/>
  <c r="AD414" i="19"/>
  <c r="AC414" i="19"/>
  <c r="AB414" i="19"/>
  <c r="AA414" i="19"/>
  <c r="AJ413" i="19"/>
  <c r="AI413" i="19"/>
  <c r="AH413" i="19"/>
  <c r="AF413" i="19"/>
  <c r="AE413" i="19"/>
  <c r="AD413" i="19"/>
  <c r="AC413" i="19"/>
  <c r="AB413" i="19"/>
  <c r="AA413" i="19"/>
  <c r="AJ406" i="19"/>
  <c r="AI406" i="19"/>
  <c r="AH406" i="19"/>
  <c r="AF406" i="19"/>
  <c r="AE406" i="19"/>
  <c r="AD406" i="19"/>
  <c r="AC406" i="19"/>
  <c r="AB406" i="19"/>
  <c r="AA406" i="19"/>
  <c r="AJ405" i="19"/>
  <c r="AI405" i="19"/>
  <c r="AH405" i="19"/>
  <c r="AF405" i="19"/>
  <c r="AE405" i="19"/>
  <c r="AD405" i="19"/>
  <c r="AC405" i="19"/>
  <c r="AB405" i="19"/>
  <c r="AA405" i="19"/>
  <c r="AJ404" i="19"/>
  <c r="AI404" i="19"/>
  <c r="AH404" i="19"/>
  <c r="AF404" i="19"/>
  <c r="AE404" i="19"/>
  <c r="AD404" i="19"/>
  <c r="AC404" i="19"/>
  <c r="AB404" i="19"/>
  <c r="AA404" i="19"/>
  <c r="AJ403" i="19"/>
  <c r="AI403" i="19"/>
  <c r="AH403" i="19"/>
  <c r="AF403" i="19"/>
  <c r="AE403" i="19"/>
  <c r="AD403" i="19"/>
  <c r="AC403" i="19"/>
  <c r="AB403" i="19"/>
  <c r="AA403" i="19"/>
  <c r="AJ402" i="19"/>
  <c r="AI402" i="19"/>
  <c r="AH402" i="19"/>
  <c r="AF402" i="19"/>
  <c r="AE402" i="19"/>
  <c r="AD402" i="19"/>
  <c r="AC402" i="19"/>
  <c r="AB402" i="19"/>
  <c r="AA402" i="19"/>
  <c r="AJ401" i="19"/>
  <c r="AI401" i="19"/>
  <c r="AH401" i="19"/>
  <c r="AF401" i="19"/>
  <c r="AE401" i="19"/>
  <c r="AD401" i="19"/>
  <c r="AC401" i="19"/>
  <c r="AB401" i="19"/>
  <c r="AA401" i="19"/>
  <c r="AJ400" i="19"/>
  <c r="AI400" i="19"/>
  <c r="AH400" i="19"/>
  <c r="AF400" i="19"/>
  <c r="AE400" i="19"/>
  <c r="AD400" i="19"/>
  <c r="AC400" i="19"/>
  <c r="AB400" i="19"/>
  <c r="AA400" i="19"/>
  <c r="AJ399" i="19"/>
  <c r="AI399" i="19"/>
  <c r="AH399" i="19"/>
  <c r="AF399" i="19"/>
  <c r="AE399" i="19"/>
  <c r="AD399" i="19"/>
  <c r="AC399" i="19"/>
  <c r="AB399" i="19"/>
  <c r="AA399" i="19"/>
  <c r="AJ398" i="19"/>
  <c r="AI398" i="19"/>
  <c r="AH398" i="19"/>
  <c r="AF398" i="19"/>
  <c r="AE398" i="19"/>
  <c r="AD398" i="19"/>
  <c r="AC398" i="19"/>
  <c r="AB398" i="19"/>
  <c r="AA398" i="19"/>
  <c r="AJ395" i="19"/>
  <c r="AI395" i="19"/>
  <c r="AH395" i="19"/>
  <c r="AF395" i="19"/>
  <c r="AE395" i="19"/>
  <c r="AD395" i="19"/>
  <c r="AC395" i="19"/>
  <c r="AB395" i="19"/>
  <c r="AA395" i="19"/>
  <c r="AJ394" i="19"/>
  <c r="AI394" i="19"/>
  <c r="AH394" i="19"/>
  <c r="AF394" i="19"/>
  <c r="AE394" i="19"/>
  <c r="AD394" i="19"/>
  <c r="AC394" i="19"/>
  <c r="AB394" i="19"/>
  <c r="AA394" i="19"/>
  <c r="AJ392" i="19"/>
  <c r="AI392" i="19"/>
  <c r="AH392" i="19"/>
  <c r="AF392" i="19"/>
  <c r="AE392" i="19"/>
  <c r="AD392" i="19"/>
  <c r="AC392" i="19"/>
  <c r="AB392" i="19"/>
  <c r="AA392" i="19"/>
  <c r="AJ385" i="19"/>
  <c r="AI385" i="19"/>
  <c r="AH385" i="19"/>
  <c r="AF385" i="19"/>
  <c r="AE385" i="19"/>
  <c r="AD385" i="19"/>
  <c r="AC385" i="19"/>
  <c r="AB385" i="19"/>
  <c r="AA385" i="19"/>
  <c r="AJ384" i="19"/>
  <c r="AI384" i="19"/>
  <c r="AH384" i="19"/>
  <c r="AF384" i="19"/>
  <c r="AE384" i="19"/>
  <c r="AD384" i="19"/>
  <c r="AC384" i="19"/>
  <c r="AB384" i="19"/>
  <c r="AA384" i="19"/>
  <c r="AJ383" i="19"/>
  <c r="AI383" i="19"/>
  <c r="AH383" i="19"/>
  <c r="AF383" i="19"/>
  <c r="AE383" i="19"/>
  <c r="AD383" i="19"/>
  <c r="AC383" i="19"/>
  <c r="AB383" i="19"/>
  <c r="AA383" i="19"/>
  <c r="AJ380" i="19"/>
  <c r="AI380" i="19"/>
  <c r="AH380" i="19"/>
  <c r="AF380" i="19"/>
  <c r="AE380" i="19"/>
  <c r="AD380" i="19"/>
  <c r="AC380" i="19"/>
  <c r="AB380" i="19"/>
  <c r="AA380" i="19"/>
  <c r="AJ379" i="19"/>
  <c r="AI379" i="19"/>
  <c r="AH379" i="19"/>
  <c r="AF379" i="19"/>
  <c r="AE379" i="19"/>
  <c r="AD379" i="19"/>
  <c r="AC379" i="19"/>
  <c r="AB379" i="19"/>
  <c r="AA379" i="19"/>
  <c r="AJ378" i="19"/>
  <c r="AI378" i="19"/>
  <c r="AH378" i="19"/>
  <c r="AF378" i="19"/>
  <c r="AE378" i="19"/>
  <c r="AD378" i="19"/>
  <c r="AC378" i="19"/>
  <c r="AB378" i="19"/>
  <c r="AA378" i="19"/>
  <c r="AJ377" i="19"/>
  <c r="AI377" i="19"/>
  <c r="AH377" i="19"/>
  <c r="AF377" i="19"/>
  <c r="AE377" i="19"/>
  <c r="AD377" i="19"/>
  <c r="AC377" i="19"/>
  <c r="AB377" i="19"/>
  <c r="AA377" i="19"/>
  <c r="AJ376" i="19"/>
  <c r="AI376" i="19"/>
  <c r="AH376" i="19"/>
  <c r="AF376" i="19"/>
  <c r="AE376" i="19"/>
  <c r="AD376" i="19"/>
  <c r="AC376" i="19"/>
  <c r="AB376" i="19"/>
  <c r="AA376" i="19"/>
  <c r="AJ365" i="19"/>
  <c r="AI365" i="19"/>
  <c r="AH365" i="19"/>
  <c r="AF365" i="19"/>
  <c r="AE365" i="19"/>
  <c r="AD365" i="19"/>
  <c r="AC365" i="19"/>
  <c r="AB365" i="19"/>
  <c r="AA365" i="19"/>
  <c r="AJ364" i="19"/>
  <c r="AI364" i="19"/>
  <c r="AH364" i="19"/>
  <c r="AF364" i="19"/>
  <c r="AE364" i="19"/>
  <c r="AD364" i="19"/>
  <c r="AC364" i="19"/>
  <c r="AB364" i="19"/>
  <c r="AA364" i="19"/>
  <c r="AJ363" i="19"/>
  <c r="AI363" i="19"/>
  <c r="AH363" i="19"/>
  <c r="AF363" i="19"/>
  <c r="AE363" i="19"/>
  <c r="AD363" i="19"/>
  <c r="AC363" i="19"/>
  <c r="AB363" i="19"/>
  <c r="AA363" i="19"/>
  <c r="AJ362" i="19"/>
  <c r="AI362" i="19"/>
  <c r="AH362" i="19"/>
  <c r="AF362" i="19"/>
  <c r="AE362" i="19"/>
  <c r="AD362" i="19"/>
  <c r="AC362" i="19"/>
  <c r="AB362" i="19"/>
  <c r="AA362" i="19"/>
  <c r="AJ361" i="19"/>
  <c r="AI361" i="19"/>
  <c r="AH361" i="19"/>
  <c r="AF361" i="19"/>
  <c r="AE361" i="19"/>
  <c r="AD361" i="19"/>
  <c r="AC361" i="19"/>
  <c r="AB361" i="19"/>
  <c r="AA361" i="19"/>
  <c r="AJ360" i="19"/>
  <c r="AI360" i="19"/>
  <c r="AH360" i="19"/>
  <c r="AF360" i="19"/>
  <c r="AE360" i="19"/>
  <c r="AD360" i="19"/>
  <c r="AC360" i="19"/>
  <c r="AB360" i="19"/>
  <c r="AA360" i="19"/>
  <c r="AJ351" i="19"/>
  <c r="AI351" i="19"/>
  <c r="AH351" i="19"/>
  <c r="AF351" i="19"/>
  <c r="AE351" i="19"/>
  <c r="AD351" i="19"/>
  <c r="AC351" i="19"/>
  <c r="AB351" i="19"/>
  <c r="AA351" i="19"/>
  <c r="AJ350" i="19"/>
  <c r="AI350" i="19"/>
  <c r="AH350" i="19"/>
  <c r="AF350" i="19"/>
  <c r="AE350" i="19"/>
  <c r="AD350" i="19"/>
  <c r="AC350" i="19"/>
  <c r="AB350" i="19"/>
  <c r="AA350" i="19"/>
  <c r="AJ349" i="19"/>
  <c r="AI349" i="19"/>
  <c r="AH349" i="19"/>
  <c r="AF349" i="19"/>
  <c r="AE349" i="19"/>
  <c r="AD349" i="19"/>
  <c r="AC349" i="19"/>
  <c r="AB349" i="19"/>
  <c r="AA349" i="19"/>
  <c r="AJ348" i="19"/>
  <c r="AI348" i="19"/>
  <c r="AH348" i="19"/>
  <c r="AF348" i="19"/>
  <c r="AE348" i="19"/>
  <c r="AD348" i="19"/>
  <c r="AC348" i="19"/>
  <c r="AB348" i="19"/>
  <c r="AA348" i="19"/>
  <c r="AJ347" i="19"/>
  <c r="AI347" i="19"/>
  <c r="AH347" i="19"/>
  <c r="AF347" i="19"/>
  <c r="AE347" i="19"/>
  <c r="AD347" i="19"/>
  <c r="AC347" i="19"/>
  <c r="AB347" i="19"/>
  <c r="AA347" i="19"/>
  <c r="AJ346" i="19"/>
  <c r="AI346" i="19"/>
  <c r="AH346" i="19"/>
  <c r="AF346" i="19"/>
  <c r="AE346" i="19"/>
  <c r="AD346" i="19"/>
  <c r="AC346" i="19"/>
  <c r="AB346" i="19"/>
  <c r="AA346" i="19"/>
  <c r="AJ345" i="19"/>
  <c r="AI345" i="19"/>
  <c r="AH345" i="19"/>
  <c r="AF345" i="19"/>
  <c r="AE345" i="19"/>
  <c r="AD345" i="19"/>
  <c r="AC345" i="19"/>
  <c r="AB345" i="19"/>
  <c r="AA345" i="19"/>
  <c r="AJ344" i="19"/>
  <c r="AI344" i="19"/>
  <c r="AH344" i="19"/>
  <c r="AF344" i="19"/>
  <c r="AE344" i="19"/>
  <c r="AD344" i="19"/>
  <c r="AC344" i="19"/>
  <c r="AB344" i="19"/>
  <c r="AA344" i="19"/>
  <c r="AJ337" i="19"/>
  <c r="AI337" i="19"/>
  <c r="AH337" i="19"/>
  <c r="AF337" i="19"/>
  <c r="AE337" i="19"/>
  <c r="AD337" i="19"/>
  <c r="AC337" i="19"/>
  <c r="AB337" i="19"/>
  <c r="AA337" i="19"/>
  <c r="AJ336" i="19"/>
  <c r="AI336" i="19"/>
  <c r="AH336" i="19"/>
  <c r="AF336" i="19"/>
  <c r="AE336" i="19"/>
  <c r="AD336" i="19"/>
  <c r="AC336" i="19"/>
  <c r="AB336" i="19"/>
  <c r="AA336" i="19"/>
  <c r="AJ335" i="19"/>
  <c r="AI335" i="19"/>
  <c r="AH335" i="19"/>
  <c r="AF335" i="19"/>
  <c r="AE335" i="19"/>
  <c r="AD335" i="19"/>
  <c r="AC335" i="19"/>
  <c r="AB335" i="19"/>
  <c r="AA335" i="19"/>
  <c r="AJ326" i="19"/>
  <c r="AI326" i="19"/>
  <c r="AH326" i="19"/>
  <c r="AF326" i="19"/>
  <c r="AE326" i="19"/>
  <c r="AD326" i="19"/>
  <c r="AC326" i="19"/>
  <c r="AB326" i="19"/>
  <c r="AA326" i="19"/>
  <c r="AJ325" i="19"/>
  <c r="AI325" i="19"/>
  <c r="AH325" i="19"/>
  <c r="AF325" i="19"/>
  <c r="AE325" i="19"/>
  <c r="AD325" i="19"/>
  <c r="AC325" i="19"/>
  <c r="AB325" i="19"/>
  <c r="AA325" i="19"/>
  <c r="AJ317" i="19"/>
  <c r="AI317" i="19"/>
  <c r="AH317" i="19"/>
  <c r="AF317" i="19"/>
  <c r="AE317" i="19"/>
  <c r="AD317" i="19"/>
  <c r="AC317" i="19"/>
  <c r="AB317" i="19"/>
  <c r="AA317" i="19"/>
  <c r="AJ316" i="19"/>
  <c r="AI316" i="19"/>
  <c r="AH316" i="19"/>
  <c r="AF316" i="19"/>
  <c r="AE316" i="19"/>
  <c r="AD316" i="19"/>
  <c r="AC316" i="19"/>
  <c r="AB316" i="19"/>
  <c r="AA316" i="19"/>
  <c r="AJ315" i="19"/>
  <c r="AI315" i="19"/>
  <c r="AH315" i="19"/>
  <c r="AF315" i="19"/>
  <c r="AE315" i="19"/>
  <c r="AD315" i="19"/>
  <c r="AC315" i="19"/>
  <c r="AB315" i="19"/>
  <c r="AA315" i="19"/>
  <c r="AJ314" i="19"/>
  <c r="AI314" i="19"/>
  <c r="AH314" i="19"/>
  <c r="AF314" i="19"/>
  <c r="AE314" i="19"/>
  <c r="AD314" i="19"/>
  <c r="AC314" i="19"/>
  <c r="AB314" i="19"/>
  <c r="AA314" i="19"/>
  <c r="AJ294" i="19"/>
  <c r="AI294" i="19"/>
  <c r="AH294" i="19"/>
  <c r="AF294" i="19"/>
  <c r="AE294" i="19"/>
  <c r="AD294" i="19"/>
  <c r="AC294" i="19"/>
  <c r="AB294" i="19"/>
  <c r="AA294" i="19"/>
  <c r="AJ293" i="19"/>
  <c r="AI293" i="19"/>
  <c r="AH293" i="19"/>
  <c r="AF293" i="19"/>
  <c r="AE293" i="19"/>
  <c r="AD293" i="19"/>
  <c r="AC293" i="19"/>
  <c r="AB293" i="19"/>
  <c r="AA293" i="19"/>
  <c r="AJ292" i="19"/>
  <c r="AI292" i="19"/>
  <c r="AH292" i="19"/>
  <c r="AF292" i="19"/>
  <c r="AE292" i="19"/>
  <c r="AD292" i="19"/>
  <c r="AC292" i="19"/>
  <c r="AB292" i="19"/>
  <c r="AA292" i="19"/>
  <c r="AJ285" i="19"/>
  <c r="AJ287" i="19" s="1"/>
  <c r="AI285" i="19"/>
  <c r="AI287" i="19" s="1"/>
  <c r="AH285" i="19"/>
  <c r="AH287" i="19" s="1"/>
  <c r="AF285" i="19"/>
  <c r="AF287" i="19" s="1"/>
  <c r="AE285" i="19"/>
  <c r="AE287" i="19" s="1"/>
  <c r="AD285" i="19"/>
  <c r="AD287" i="19" s="1"/>
  <c r="AC285" i="19"/>
  <c r="AC287" i="19" s="1"/>
  <c r="AB285" i="19"/>
  <c r="AB287" i="19" s="1"/>
  <c r="AA285" i="19"/>
  <c r="AA287" i="19" s="1"/>
  <c r="AJ278" i="19"/>
  <c r="AJ280" i="19" s="1"/>
  <c r="AI278" i="19"/>
  <c r="AI280" i="19" s="1"/>
  <c r="AH278" i="19"/>
  <c r="AH280" i="19" s="1"/>
  <c r="AF278" i="19"/>
  <c r="AF280" i="19" s="1"/>
  <c r="AE278" i="19"/>
  <c r="AE280" i="19" s="1"/>
  <c r="AD278" i="19"/>
  <c r="AD280" i="19" s="1"/>
  <c r="AC278" i="19"/>
  <c r="AC280" i="19" s="1"/>
  <c r="AB278" i="19"/>
  <c r="AB280" i="19" s="1"/>
  <c r="AA278" i="19"/>
  <c r="AA280" i="19" s="1"/>
  <c r="AJ271" i="19"/>
  <c r="AJ273" i="19" s="1"/>
  <c r="AI271" i="19"/>
  <c r="AI273" i="19" s="1"/>
  <c r="AH271" i="19"/>
  <c r="AH273" i="19" s="1"/>
  <c r="AF271" i="19"/>
  <c r="AF273" i="19" s="1"/>
  <c r="AE271" i="19"/>
  <c r="AE273" i="19" s="1"/>
  <c r="AD271" i="19"/>
  <c r="AD273" i="19" s="1"/>
  <c r="AC271" i="19"/>
  <c r="AC273" i="19" s="1"/>
  <c r="AB271" i="19"/>
  <c r="AB273" i="19" s="1"/>
  <c r="AA271" i="19"/>
  <c r="AA273" i="19" s="1"/>
  <c r="AJ264" i="19"/>
  <c r="AI264" i="19"/>
  <c r="AH264" i="19"/>
  <c r="AF264" i="19"/>
  <c r="AE264" i="19"/>
  <c r="AD264" i="19"/>
  <c r="AC264" i="19"/>
  <c r="AB264" i="19"/>
  <c r="AA264" i="19"/>
  <c r="AJ263" i="19"/>
  <c r="AI263" i="19"/>
  <c r="AH263" i="19"/>
  <c r="AF263" i="19"/>
  <c r="AE263" i="19"/>
  <c r="AD263" i="19"/>
  <c r="AC263" i="19"/>
  <c r="AB263" i="19"/>
  <c r="AA263" i="19"/>
  <c r="AJ247" i="19"/>
  <c r="AJ251" i="19" s="1"/>
  <c r="AI247" i="19"/>
  <c r="AH247" i="19"/>
  <c r="AH251" i="19" s="1"/>
  <c r="AF247" i="19"/>
  <c r="AF251" i="19" s="1"/>
  <c r="AE247" i="19"/>
  <c r="AE251" i="19" s="1"/>
  <c r="AD247" i="19"/>
  <c r="AD251" i="19" s="1"/>
  <c r="AC247" i="19"/>
  <c r="AC251" i="19" s="1"/>
  <c r="AB247" i="19"/>
  <c r="AB251" i="19" s="1"/>
  <c r="AA247" i="19"/>
  <c r="AA251" i="19" s="1"/>
  <c r="AJ240" i="19"/>
  <c r="AI240" i="19"/>
  <c r="AH240" i="19"/>
  <c r="AF240" i="19"/>
  <c r="AE240" i="19"/>
  <c r="AD240" i="19"/>
  <c r="AC240" i="19"/>
  <c r="AB240" i="19"/>
  <c r="AA240" i="19"/>
  <c r="AJ227" i="19"/>
  <c r="AI227" i="19"/>
  <c r="AH227" i="19"/>
  <c r="AF227" i="19"/>
  <c r="AE227" i="19"/>
  <c r="AD227" i="19"/>
  <c r="AC227" i="19"/>
  <c r="AB227" i="19"/>
  <c r="AA227" i="19"/>
  <c r="AJ220" i="19"/>
  <c r="AI220" i="19"/>
  <c r="AH220" i="19"/>
  <c r="AF220" i="19"/>
  <c r="AE220" i="19"/>
  <c r="AD220" i="19"/>
  <c r="AC220" i="19"/>
  <c r="AB220" i="19"/>
  <c r="AA220" i="19"/>
  <c r="AJ217" i="19"/>
  <c r="AI217" i="19"/>
  <c r="AH217" i="19"/>
  <c r="AF217" i="19"/>
  <c r="AE217" i="19"/>
  <c r="AD217" i="19"/>
  <c r="AC217" i="19"/>
  <c r="AB217" i="19"/>
  <c r="AA217" i="19"/>
  <c r="AJ210" i="19"/>
  <c r="AI210" i="19"/>
  <c r="AH210" i="19"/>
  <c r="AF210" i="19"/>
  <c r="AE210" i="19"/>
  <c r="AD210" i="19"/>
  <c r="AC210" i="19"/>
  <c r="AB210" i="19"/>
  <c r="AA210" i="19"/>
  <c r="AJ209" i="19"/>
  <c r="AI209" i="19"/>
  <c r="AH209" i="19"/>
  <c r="AF209" i="19"/>
  <c r="AE209" i="19"/>
  <c r="AD209" i="19"/>
  <c r="AC209" i="19"/>
  <c r="AB209" i="19"/>
  <c r="AA209" i="19"/>
  <c r="AJ208" i="19"/>
  <c r="AI208" i="19"/>
  <c r="AH208" i="19"/>
  <c r="AF208" i="19"/>
  <c r="AE208" i="19"/>
  <c r="AD208" i="19"/>
  <c r="AC208" i="19"/>
  <c r="AB208" i="19"/>
  <c r="AA208" i="19"/>
  <c r="AJ206" i="19"/>
  <c r="AI206" i="19"/>
  <c r="AH206" i="19"/>
  <c r="AF206" i="19"/>
  <c r="AE206" i="19"/>
  <c r="AD206" i="19"/>
  <c r="AC206" i="19"/>
  <c r="AB206" i="19"/>
  <c r="AA206" i="19"/>
  <c r="AJ205" i="19"/>
  <c r="AI205" i="19"/>
  <c r="AH205" i="19"/>
  <c r="AF205" i="19"/>
  <c r="AE205" i="19"/>
  <c r="AD205" i="19"/>
  <c r="AC205" i="19"/>
  <c r="AB205" i="19"/>
  <c r="AA205" i="19"/>
  <c r="AJ198" i="19"/>
  <c r="AI198" i="19"/>
  <c r="AH198" i="19"/>
  <c r="AF198" i="19"/>
  <c r="AE198" i="19"/>
  <c r="AD198" i="19"/>
  <c r="AC198" i="19"/>
  <c r="AB198" i="19"/>
  <c r="AA198" i="19"/>
  <c r="AJ196" i="19"/>
  <c r="AI196" i="19"/>
  <c r="AH196" i="19"/>
  <c r="AF196" i="19"/>
  <c r="AE196" i="19"/>
  <c r="AD196" i="19"/>
  <c r="AC196" i="19"/>
  <c r="AB196" i="19"/>
  <c r="AA196" i="19"/>
  <c r="AJ189" i="19"/>
  <c r="AI189" i="19"/>
  <c r="AH189" i="19"/>
  <c r="AF189" i="19"/>
  <c r="AE189" i="19"/>
  <c r="AD189" i="19"/>
  <c r="AC189" i="19"/>
  <c r="AB189" i="19"/>
  <c r="AA189" i="19"/>
  <c r="AJ187" i="19"/>
  <c r="AI187" i="19"/>
  <c r="AH187" i="19"/>
  <c r="AF187" i="19"/>
  <c r="AE187" i="19"/>
  <c r="AD187" i="19"/>
  <c r="AC187" i="19"/>
  <c r="AB187" i="19"/>
  <c r="AA187" i="19"/>
  <c r="AJ186" i="19"/>
  <c r="AI186" i="19"/>
  <c r="AH186" i="19"/>
  <c r="AF186" i="19"/>
  <c r="AE186" i="19"/>
  <c r="AD186" i="19"/>
  <c r="AC186" i="19"/>
  <c r="AB186" i="19"/>
  <c r="AA186" i="19"/>
  <c r="AJ184" i="19"/>
  <c r="AI184" i="19"/>
  <c r="AH184" i="19"/>
  <c r="AF184" i="19"/>
  <c r="AE184" i="19"/>
  <c r="AD184" i="19"/>
  <c r="AC184" i="19"/>
  <c r="AB184" i="19"/>
  <c r="AA184" i="19"/>
  <c r="AJ170" i="19"/>
  <c r="AJ179" i="19" s="1"/>
  <c r="AI170" i="19"/>
  <c r="AI179" i="19" s="1"/>
  <c r="AH170" i="19"/>
  <c r="AH179" i="19" s="1"/>
  <c r="AF170" i="19"/>
  <c r="AF179" i="19" s="1"/>
  <c r="AE170" i="19"/>
  <c r="AE179" i="19" s="1"/>
  <c r="AD170" i="19"/>
  <c r="AD179" i="19" s="1"/>
  <c r="AC170" i="19"/>
  <c r="AC179" i="19" s="1"/>
  <c r="AB170" i="19"/>
  <c r="AB179" i="19" s="1"/>
  <c r="AA170" i="19"/>
  <c r="AA179" i="19" s="1"/>
  <c r="AJ161" i="19"/>
  <c r="AI161" i="19"/>
  <c r="AH161" i="19"/>
  <c r="AF161" i="19"/>
  <c r="AE161" i="19"/>
  <c r="AD161" i="19"/>
  <c r="AC161" i="19"/>
  <c r="AB161" i="19"/>
  <c r="AA161" i="19"/>
  <c r="AJ160" i="19"/>
  <c r="AI160" i="19"/>
  <c r="AH160" i="19"/>
  <c r="AF160" i="19"/>
  <c r="AE160" i="19"/>
  <c r="AD160" i="19"/>
  <c r="AC160" i="19"/>
  <c r="AB160" i="19"/>
  <c r="AA160" i="19"/>
  <c r="AJ159" i="19"/>
  <c r="AI159" i="19"/>
  <c r="AH159" i="19"/>
  <c r="AF159" i="19"/>
  <c r="AE159" i="19"/>
  <c r="AD159" i="19"/>
  <c r="AC159" i="19"/>
  <c r="AB159" i="19"/>
  <c r="AA159" i="19"/>
  <c r="AJ158" i="19"/>
  <c r="AI158" i="19"/>
  <c r="AH158" i="19"/>
  <c r="AF158" i="19"/>
  <c r="AE158" i="19"/>
  <c r="AD158" i="19"/>
  <c r="AC158" i="19"/>
  <c r="AB158" i="19"/>
  <c r="AA158" i="19"/>
  <c r="AJ157" i="19"/>
  <c r="AI157" i="19"/>
  <c r="AH157" i="19"/>
  <c r="AF157" i="19"/>
  <c r="AE157" i="19"/>
  <c r="AD157" i="19"/>
  <c r="AC157" i="19"/>
  <c r="AB157" i="19"/>
  <c r="AA157" i="19"/>
  <c r="AJ147" i="19"/>
  <c r="AI147" i="19"/>
  <c r="AH147" i="19"/>
  <c r="AF147" i="19"/>
  <c r="AE147" i="19"/>
  <c r="AD147" i="19"/>
  <c r="AC147" i="19"/>
  <c r="AB147" i="19"/>
  <c r="AA147" i="19"/>
  <c r="AJ146" i="19"/>
  <c r="AI146" i="19"/>
  <c r="AH146" i="19"/>
  <c r="AF146" i="19"/>
  <c r="AE146" i="19"/>
  <c r="AD146" i="19"/>
  <c r="AC146" i="19"/>
  <c r="AB146" i="19"/>
  <c r="AA146" i="19"/>
  <c r="AJ145" i="19"/>
  <c r="AI145" i="19"/>
  <c r="AH145" i="19"/>
  <c r="AF145" i="19"/>
  <c r="AE145" i="19"/>
  <c r="AD145" i="19"/>
  <c r="AC145" i="19"/>
  <c r="AB145" i="19"/>
  <c r="AA145" i="19"/>
  <c r="AJ144" i="19"/>
  <c r="AI144" i="19"/>
  <c r="AH144" i="19"/>
  <c r="AF144" i="19"/>
  <c r="AE144" i="19"/>
  <c r="AD144" i="19"/>
  <c r="AC144" i="19"/>
  <c r="AB144" i="19"/>
  <c r="AA144" i="19"/>
  <c r="AJ143" i="19"/>
  <c r="AI143" i="19"/>
  <c r="AH143" i="19"/>
  <c r="AF143" i="19"/>
  <c r="AE143" i="19"/>
  <c r="AD143" i="19"/>
  <c r="AC143" i="19"/>
  <c r="AB143" i="19"/>
  <c r="AA143" i="19"/>
  <c r="AJ142" i="19"/>
  <c r="AI142" i="19"/>
  <c r="AH142" i="19"/>
  <c r="AF142" i="19"/>
  <c r="AE142" i="19"/>
  <c r="AD142" i="19"/>
  <c r="AC142" i="19"/>
  <c r="AB142" i="19"/>
  <c r="AA142" i="19"/>
  <c r="AJ141" i="19"/>
  <c r="AI141" i="19"/>
  <c r="AH141" i="19"/>
  <c r="AF141" i="19"/>
  <c r="AE141" i="19"/>
  <c r="AD141" i="19"/>
  <c r="AC141" i="19"/>
  <c r="AB141" i="19"/>
  <c r="AA141" i="19"/>
  <c r="AJ140" i="19"/>
  <c r="AI140" i="19"/>
  <c r="AH140" i="19"/>
  <c r="AF140" i="19"/>
  <c r="AE140" i="19"/>
  <c r="AD140" i="19"/>
  <c r="AC140" i="19"/>
  <c r="AB140" i="19"/>
  <c r="AA140" i="19"/>
  <c r="AJ139" i="19"/>
  <c r="AI139" i="19"/>
  <c r="AH139" i="19"/>
  <c r="AF139" i="19"/>
  <c r="AE139" i="19"/>
  <c r="AD139" i="19"/>
  <c r="AC139" i="19"/>
  <c r="AB139" i="19"/>
  <c r="AA139" i="19"/>
  <c r="AJ138" i="19"/>
  <c r="AI138" i="19"/>
  <c r="AH138" i="19"/>
  <c r="AF138" i="19"/>
  <c r="AE138" i="19"/>
  <c r="AD138" i="19"/>
  <c r="AC138" i="19"/>
  <c r="AB138" i="19"/>
  <c r="AA138" i="19"/>
  <c r="AJ137" i="19"/>
  <c r="AI137" i="19"/>
  <c r="AH137" i="19"/>
  <c r="AF137" i="19"/>
  <c r="AE137" i="19"/>
  <c r="AD137" i="19"/>
  <c r="AC137" i="19"/>
  <c r="AB137" i="19"/>
  <c r="AA137" i="19"/>
  <c r="AJ134" i="19"/>
  <c r="AI134" i="19"/>
  <c r="AH134" i="19"/>
  <c r="AF134" i="19"/>
  <c r="AE134" i="19"/>
  <c r="AD134" i="19"/>
  <c r="AC134" i="19"/>
  <c r="AB134" i="19"/>
  <c r="AA134" i="19"/>
  <c r="AJ133" i="19"/>
  <c r="AI133" i="19"/>
  <c r="AH133" i="19"/>
  <c r="AF133" i="19"/>
  <c r="AE133" i="19"/>
  <c r="AD133" i="19"/>
  <c r="AC133" i="19"/>
  <c r="AB133" i="19"/>
  <c r="AA133" i="19"/>
  <c r="AJ132" i="19"/>
  <c r="AI132" i="19"/>
  <c r="AH132" i="19"/>
  <c r="AF132" i="19"/>
  <c r="AE132" i="19"/>
  <c r="AD132" i="19"/>
  <c r="AC132" i="19"/>
  <c r="AB132" i="19"/>
  <c r="AA132" i="19"/>
  <c r="AJ131" i="19"/>
  <c r="AI131" i="19"/>
  <c r="AH131" i="19"/>
  <c r="AF131" i="19"/>
  <c r="AE131" i="19"/>
  <c r="AD131" i="19"/>
  <c r="AC131" i="19"/>
  <c r="AB131" i="19"/>
  <c r="AA131" i="19"/>
  <c r="AJ130" i="19"/>
  <c r="AI130" i="19"/>
  <c r="AH130" i="19"/>
  <c r="AF130" i="19"/>
  <c r="AE130" i="19"/>
  <c r="AD130" i="19"/>
  <c r="AC130" i="19"/>
  <c r="AB130" i="19"/>
  <c r="AA130" i="19"/>
  <c r="AJ129" i="19"/>
  <c r="AI129" i="19"/>
  <c r="AH129" i="19"/>
  <c r="AF129" i="19"/>
  <c r="AE129" i="19"/>
  <c r="AD129" i="19"/>
  <c r="AC129" i="19"/>
  <c r="AB129" i="19"/>
  <c r="AA129" i="19"/>
  <c r="AJ122" i="19"/>
  <c r="AI122" i="19"/>
  <c r="AH122" i="19"/>
  <c r="AF122" i="19"/>
  <c r="AE122" i="19"/>
  <c r="AD122" i="19"/>
  <c r="AC122" i="19"/>
  <c r="AB122" i="19"/>
  <c r="AA122" i="19"/>
  <c r="AJ121" i="19"/>
  <c r="AI121" i="19"/>
  <c r="AH121" i="19"/>
  <c r="AF121" i="19"/>
  <c r="AE121" i="19"/>
  <c r="AD121" i="19"/>
  <c r="AC121" i="19"/>
  <c r="AB121" i="19"/>
  <c r="AA121" i="19"/>
  <c r="AJ120" i="19"/>
  <c r="AI120" i="19"/>
  <c r="AH120" i="19"/>
  <c r="AF120" i="19"/>
  <c r="AE120" i="19"/>
  <c r="AD120" i="19"/>
  <c r="AC120" i="19"/>
  <c r="AB120" i="19"/>
  <c r="AA120" i="19"/>
  <c r="AJ119" i="19"/>
  <c r="AI119" i="19"/>
  <c r="AH119" i="19"/>
  <c r="AF119" i="19"/>
  <c r="AE119" i="19"/>
  <c r="AD119" i="19"/>
  <c r="AC119" i="19"/>
  <c r="AB119" i="19"/>
  <c r="AA119" i="19"/>
  <c r="AJ116" i="19"/>
  <c r="AI116" i="19"/>
  <c r="AH116" i="19"/>
  <c r="AF116" i="19"/>
  <c r="AE116" i="19"/>
  <c r="AD116" i="19"/>
  <c r="AC116" i="19"/>
  <c r="AB116" i="19"/>
  <c r="AA116" i="19"/>
  <c r="AJ108" i="19"/>
  <c r="AI108" i="19"/>
  <c r="AH108" i="19"/>
  <c r="AF108" i="19"/>
  <c r="AE108" i="19"/>
  <c r="AD108" i="19"/>
  <c r="AC108" i="19"/>
  <c r="AB108" i="19"/>
  <c r="AA108" i="19"/>
  <c r="AJ107" i="19"/>
  <c r="AI107" i="19"/>
  <c r="AH107" i="19"/>
  <c r="AF107" i="19"/>
  <c r="AE107" i="19"/>
  <c r="AD107" i="19"/>
  <c r="AC107" i="19"/>
  <c r="AB107" i="19"/>
  <c r="AA107" i="19"/>
  <c r="AJ98" i="19"/>
  <c r="AI98" i="19"/>
  <c r="AH98" i="19"/>
  <c r="AF98" i="19"/>
  <c r="AE98" i="19"/>
  <c r="AD98" i="19"/>
  <c r="AC98" i="19"/>
  <c r="AB98" i="19"/>
  <c r="AA98" i="19"/>
  <c r="AJ97" i="19"/>
  <c r="AI97" i="19"/>
  <c r="AH97" i="19"/>
  <c r="AF97" i="19"/>
  <c r="AE97" i="19"/>
  <c r="AD97" i="19"/>
  <c r="AC97" i="19"/>
  <c r="AB97" i="19"/>
  <c r="AA97" i="19"/>
  <c r="AJ90" i="19"/>
  <c r="AI90" i="19"/>
  <c r="AH90" i="19"/>
  <c r="AF90" i="19"/>
  <c r="AE90" i="19"/>
  <c r="AD90" i="19"/>
  <c r="AC90" i="19"/>
  <c r="AB90" i="19"/>
  <c r="AA90" i="19"/>
  <c r="AJ89" i="19"/>
  <c r="AI89" i="19"/>
  <c r="AH89" i="19"/>
  <c r="AF89" i="19"/>
  <c r="AE89" i="19"/>
  <c r="AD89" i="19"/>
  <c r="AC89" i="19"/>
  <c r="AB89" i="19"/>
  <c r="AA89" i="19"/>
  <c r="AJ86" i="19"/>
  <c r="AI86" i="19"/>
  <c r="AH86" i="19"/>
  <c r="AF86" i="19"/>
  <c r="AE86" i="19"/>
  <c r="AD86" i="19"/>
  <c r="AC86" i="19"/>
  <c r="AB86" i="19"/>
  <c r="AA86" i="19"/>
  <c r="AJ74" i="19"/>
  <c r="AI74" i="19"/>
  <c r="AH74" i="19"/>
  <c r="AF74" i="19"/>
  <c r="AE74" i="19"/>
  <c r="AD74" i="19"/>
  <c r="AC74" i="19"/>
  <c r="AB74" i="19"/>
  <c r="AA74" i="19"/>
  <c r="AJ70" i="19"/>
  <c r="AI70" i="19"/>
  <c r="AH70" i="19"/>
  <c r="AF70" i="19"/>
  <c r="AE70" i="19"/>
  <c r="AD70" i="19"/>
  <c r="AC70" i="19"/>
  <c r="AB70" i="19"/>
  <c r="AA70" i="19"/>
  <c r="AJ67" i="19"/>
  <c r="AI67" i="19"/>
  <c r="AH67" i="19"/>
  <c r="AF67" i="19"/>
  <c r="AE67" i="19"/>
  <c r="AD67" i="19"/>
  <c r="AC67" i="19"/>
  <c r="AB67" i="19"/>
  <c r="AA67" i="19"/>
  <c r="AJ66" i="19"/>
  <c r="AI66" i="19"/>
  <c r="AH66" i="19"/>
  <c r="AF66" i="19"/>
  <c r="AE66" i="19"/>
  <c r="AD66" i="19"/>
  <c r="AC66" i="19"/>
  <c r="AB66" i="19"/>
  <c r="AA66" i="19"/>
  <c r="AJ62" i="19"/>
  <c r="AI62" i="19"/>
  <c r="AH62" i="19"/>
  <c r="AF62" i="19"/>
  <c r="AE62" i="19"/>
  <c r="AD62" i="19"/>
  <c r="AC62" i="19"/>
  <c r="AB62" i="19"/>
  <c r="AA62" i="19"/>
  <c r="AJ59" i="19"/>
  <c r="AI59" i="19"/>
  <c r="AH59" i="19"/>
  <c r="AF59" i="19"/>
  <c r="AE59" i="19"/>
  <c r="AD59" i="19"/>
  <c r="AC59" i="19"/>
  <c r="AB59" i="19"/>
  <c r="AA59" i="19"/>
  <c r="AJ58" i="19"/>
  <c r="AI58" i="19"/>
  <c r="AH58" i="19"/>
  <c r="AF58" i="19"/>
  <c r="AE58" i="19"/>
  <c r="AD58" i="19"/>
  <c r="AC58" i="19"/>
  <c r="AB58" i="19"/>
  <c r="AA58" i="19"/>
  <c r="AJ54" i="19"/>
  <c r="AI54" i="19"/>
  <c r="AH54" i="19"/>
  <c r="AF54" i="19"/>
  <c r="AE54" i="19"/>
  <c r="AD54" i="19"/>
  <c r="AC54" i="19"/>
  <c r="AB54" i="19"/>
  <c r="AA54" i="19"/>
  <c r="AJ50" i="19"/>
  <c r="AI50" i="19"/>
  <c r="AH50" i="19"/>
  <c r="AF50" i="19"/>
  <c r="AE50" i="19"/>
  <c r="AD50" i="19"/>
  <c r="AC50" i="19"/>
  <c r="AB50" i="19"/>
  <c r="AA50" i="19"/>
  <c r="AJ46" i="19"/>
  <c r="AI46" i="19"/>
  <c r="AH46" i="19"/>
  <c r="AF46" i="19"/>
  <c r="AE46" i="19"/>
  <c r="AD46" i="19"/>
  <c r="AC46" i="19"/>
  <c r="AB46" i="19"/>
  <c r="AA46" i="19"/>
  <c r="AJ45" i="19"/>
  <c r="AI45" i="19"/>
  <c r="AH45" i="19"/>
  <c r="AF45" i="19"/>
  <c r="AE45" i="19"/>
  <c r="AD45" i="19"/>
  <c r="AC45" i="19"/>
  <c r="AB45" i="19"/>
  <c r="AA45" i="19"/>
  <c r="AJ41" i="19"/>
  <c r="AI41" i="19"/>
  <c r="AH41" i="19"/>
  <c r="AF41" i="19"/>
  <c r="AE41" i="19"/>
  <c r="AD41" i="19"/>
  <c r="AC41" i="19"/>
  <c r="AB41" i="19"/>
  <c r="AA41" i="19"/>
  <c r="AJ37" i="19"/>
  <c r="AI37" i="19"/>
  <c r="AH37" i="19"/>
  <c r="AF37" i="19"/>
  <c r="AE37" i="19"/>
  <c r="AD37" i="19"/>
  <c r="AC37" i="19"/>
  <c r="AB37" i="19"/>
  <c r="AA37" i="19"/>
  <c r="AJ36" i="19"/>
  <c r="AI36" i="19"/>
  <c r="AH36" i="19"/>
  <c r="AF36" i="19"/>
  <c r="AE36" i="19"/>
  <c r="AD36" i="19"/>
  <c r="AC36" i="19"/>
  <c r="AB36" i="19"/>
  <c r="AA36" i="19"/>
  <c r="AJ35" i="19"/>
  <c r="AI35" i="19"/>
  <c r="AH35" i="19"/>
  <c r="AF35" i="19"/>
  <c r="AE35" i="19"/>
  <c r="AD35" i="19"/>
  <c r="AC35" i="19"/>
  <c r="AB35" i="19"/>
  <c r="AA35" i="19"/>
  <c r="AJ23" i="19"/>
  <c r="AI23" i="19"/>
  <c r="AH23" i="19"/>
  <c r="AF23" i="19"/>
  <c r="AE23" i="19"/>
  <c r="AD23" i="19"/>
  <c r="AC23" i="19"/>
  <c r="AB23" i="19"/>
  <c r="AA23" i="19"/>
  <c r="AJ19" i="19"/>
  <c r="AI19" i="19"/>
  <c r="AH19" i="19"/>
  <c r="AF19" i="19"/>
  <c r="AE19" i="19"/>
  <c r="AD19" i="19"/>
  <c r="AC19" i="19"/>
  <c r="AB19" i="19"/>
  <c r="AA19" i="19"/>
  <c r="AJ15" i="19"/>
  <c r="AI15" i="19"/>
  <c r="AH15" i="19"/>
  <c r="AF15" i="19"/>
  <c r="AE15" i="19"/>
  <c r="AD15" i="19"/>
  <c r="AC15" i="19"/>
  <c r="U418" i="19" l="1"/>
  <c r="AC339" i="19"/>
  <c r="AD369" i="19"/>
  <c r="AI369" i="19"/>
  <c r="AP369" i="19"/>
  <c r="BB369" i="19"/>
  <c r="H418" i="19"/>
  <c r="M418" i="19"/>
  <c r="I418" i="19"/>
  <c r="Y418" i="19"/>
  <c r="AU369" i="19"/>
  <c r="P418" i="19"/>
  <c r="L418" i="19"/>
  <c r="X418" i="19"/>
  <c r="T418" i="19"/>
  <c r="AY418" i="19"/>
  <c r="AM418" i="19"/>
  <c r="AT418" i="19"/>
  <c r="AX418" i="19"/>
  <c r="AL418" i="19"/>
  <c r="AQ418" i="19"/>
  <c r="O418" i="19"/>
  <c r="K418" i="19"/>
  <c r="AS418" i="19"/>
  <c r="AW418" i="19"/>
  <c r="AK418" i="19"/>
  <c r="W418" i="19"/>
  <c r="N418" i="19"/>
  <c r="J418" i="19"/>
  <c r="AZ418" i="19"/>
  <c r="AN418" i="19"/>
  <c r="AR418" i="19"/>
  <c r="Z418" i="19"/>
  <c r="V418" i="19"/>
  <c r="AA369" i="19"/>
  <c r="AE369" i="19"/>
  <c r="AJ369" i="19"/>
  <c r="AB369" i="19"/>
  <c r="AF369" i="19"/>
  <c r="AV369" i="19"/>
  <c r="AC369" i="19"/>
  <c r="AH369" i="19"/>
  <c r="AO369" i="19"/>
  <c r="BA369" i="19"/>
  <c r="AA328" i="19"/>
  <c r="AE328" i="19"/>
  <c r="AJ328" i="19"/>
  <c r="AG398" i="19"/>
  <c r="AG406" i="19"/>
  <c r="AF387" i="19"/>
  <c r="AP387" i="19"/>
  <c r="BB387" i="19"/>
  <c r="AG41" i="19"/>
  <c r="AU387" i="19"/>
  <c r="AP256" i="19"/>
  <c r="AP251" i="19"/>
  <c r="AC387" i="19"/>
  <c r="AH387" i="19"/>
  <c r="AA387" i="19"/>
  <c r="AU256" i="19"/>
  <c r="AU251" i="19"/>
  <c r="O304" i="19"/>
  <c r="K304" i="19"/>
  <c r="BB256" i="19"/>
  <c r="BB251" i="19"/>
  <c r="AG19" i="19"/>
  <c r="AG74" i="19"/>
  <c r="AG116" i="19"/>
  <c r="AG247" i="19"/>
  <c r="AG251" i="19" s="1"/>
  <c r="AI251" i="19"/>
  <c r="AD387" i="19"/>
  <c r="AI387" i="19"/>
  <c r="AB387" i="19"/>
  <c r="AG400" i="19"/>
  <c r="AV256" i="19"/>
  <c r="AV251" i="19"/>
  <c r="AV387" i="19"/>
  <c r="AV416" i="19"/>
  <c r="AC302" i="19"/>
  <c r="AH302" i="19"/>
  <c r="AD328" i="19"/>
  <c r="AI328" i="19"/>
  <c r="AE387" i="19"/>
  <c r="AJ387" i="19"/>
  <c r="AO387" i="19"/>
  <c r="BA387" i="19"/>
  <c r="H304" i="19"/>
  <c r="AS304" i="19"/>
  <c r="AW304" i="19"/>
  <c r="AK304" i="19"/>
  <c r="W304" i="19"/>
  <c r="S304" i="19"/>
  <c r="AD26" i="19"/>
  <c r="AI26" i="19"/>
  <c r="AE26" i="19"/>
  <c r="AJ26" i="19"/>
  <c r="AA26" i="19"/>
  <c r="AH152" i="19"/>
  <c r="AD302" i="19"/>
  <c r="AI302" i="19"/>
  <c r="AC152" i="19"/>
  <c r="AF26" i="19"/>
  <c r="AC26" i="19"/>
  <c r="AH26" i="19"/>
  <c r="AB328" i="19"/>
  <c r="AF328" i="19"/>
  <c r="AB26" i="19"/>
  <c r="AE302" i="19"/>
  <c r="AJ302" i="19"/>
  <c r="AF302" i="19"/>
  <c r="AC328" i="19"/>
  <c r="AH328" i="19"/>
  <c r="AA302" i="19"/>
  <c r="AB302" i="19"/>
  <c r="AD152" i="19"/>
  <c r="AI152" i="19"/>
  <c r="AJ152" i="19"/>
  <c r="AA152" i="19"/>
  <c r="AE152" i="19"/>
  <c r="AB152" i="19"/>
  <c r="AF152" i="19"/>
  <c r="AD111" i="19"/>
  <c r="AI111" i="19"/>
  <c r="AC102" i="19"/>
  <c r="AH102" i="19"/>
  <c r="AA111" i="19"/>
  <c r="AE111" i="19"/>
  <c r="AJ111" i="19"/>
  <c r="X253" i="19"/>
  <c r="T253" i="19"/>
  <c r="AA102" i="19"/>
  <c r="AE102" i="19"/>
  <c r="AJ102" i="19"/>
  <c r="AC111" i="19"/>
  <c r="AH111" i="19"/>
  <c r="AG120" i="19"/>
  <c r="AT253" i="19"/>
  <c r="AX253" i="19"/>
  <c r="AL253" i="19"/>
  <c r="P253" i="19"/>
  <c r="L253" i="19"/>
  <c r="AD102" i="19"/>
  <c r="AI102" i="19"/>
  <c r="AB111" i="19"/>
  <c r="AF111" i="19"/>
  <c r="AB102" i="19"/>
  <c r="AF102" i="19"/>
  <c r="AG122" i="19"/>
  <c r="AG337" i="19"/>
  <c r="AV302" i="19"/>
  <c r="AI200" i="19"/>
  <c r="AG198" i="19"/>
  <c r="AG227" i="19"/>
  <c r="AG189" i="19"/>
  <c r="AJ242" i="19"/>
  <c r="AU416" i="19"/>
  <c r="AG59" i="19"/>
  <c r="AG67" i="19"/>
  <c r="AG70" i="19"/>
  <c r="AG145" i="19"/>
  <c r="AA200" i="19"/>
  <c r="AE200" i="19"/>
  <c r="AJ339" i="19"/>
  <c r="AG346" i="19"/>
  <c r="AG385" i="19"/>
  <c r="AG271" i="19"/>
  <c r="AG273" i="19" s="1"/>
  <c r="AP200" i="19"/>
  <c r="BB200" i="19"/>
  <c r="AV222" i="19"/>
  <c r="AV242" i="19"/>
  <c r="AG23" i="19"/>
  <c r="AG50" i="19"/>
  <c r="AG54" i="19"/>
  <c r="AG139" i="19"/>
  <c r="AG159" i="19"/>
  <c r="AG184" i="19"/>
  <c r="AG217" i="19"/>
  <c r="AG220" i="19"/>
  <c r="AB242" i="19"/>
  <c r="AF242" i="19"/>
  <c r="AG335" i="19"/>
  <c r="AG363" i="19"/>
  <c r="AG404" i="19"/>
  <c r="AO416" i="19"/>
  <c r="BA416" i="19"/>
  <c r="AG62" i="19"/>
  <c r="AG131" i="19"/>
  <c r="AG137" i="19"/>
  <c r="AG161" i="19"/>
  <c r="AD200" i="19"/>
  <c r="AG240" i="19"/>
  <c r="AG285" i="19"/>
  <c r="AG287" i="19" s="1"/>
  <c r="AG317" i="19"/>
  <c r="AG365" i="19"/>
  <c r="AG378" i="19"/>
  <c r="AG379" i="19"/>
  <c r="AG384" i="19"/>
  <c r="AB416" i="19"/>
  <c r="AF416" i="19"/>
  <c r="AG401" i="19"/>
  <c r="AY253" i="19"/>
  <c r="AM253" i="19"/>
  <c r="AQ253" i="19"/>
  <c r="Y253" i="19"/>
  <c r="U253" i="19"/>
  <c r="M253" i="19"/>
  <c r="I253" i="19"/>
  <c r="AT304" i="19"/>
  <c r="AX304" i="19"/>
  <c r="AL304" i="19"/>
  <c r="X304" i="19"/>
  <c r="T304" i="19"/>
  <c r="P304" i="19"/>
  <c r="L304" i="19"/>
  <c r="AG37" i="19"/>
  <c r="AG58" i="19"/>
  <c r="AG86" i="19"/>
  <c r="AB222" i="19"/>
  <c r="AF222" i="19"/>
  <c r="AJ222" i="19"/>
  <c r="AC242" i="19"/>
  <c r="AG326" i="19"/>
  <c r="AB339" i="19"/>
  <c r="AF339" i="19"/>
  <c r="AG377" i="19"/>
  <c r="AG383" i="19"/>
  <c r="AG394" i="19"/>
  <c r="AG399" i="19"/>
  <c r="AG402" i="19"/>
  <c r="AG403" i="19"/>
  <c r="AG405" i="19"/>
  <c r="AU200" i="19"/>
  <c r="AO222" i="19"/>
  <c r="BA222" i="19"/>
  <c r="AO242" i="19"/>
  <c r="BA242" i="19"/>
  <c r="H253" i="19"/>
  <c r="AS253" i="19"/>
  <c r="AW253" i="19"/>
  <c r="AK253" i="19"/>
  <c r="W253" i="19"/>
  <c r="S253" i="19"/>
  <c r="O253" i="19"/>
  <c r="K253" i="19"/>
  <c r="AZ304" i="19"/>
  <c r="AN304" i="19"/>
  <c r="AR304" i="19"/>
  <c r="Z304" i="19"/>
  <c r="V304" i="19"/>
  <c r="N304" i="19"/>
  <c r="J304" i="19"/>
  <c r="AH200" i="19"/>
  <c r="AC222" i="19"/>
  <c r="AV102" i="19"/>
  <c r="AV111" i="19"/>
  <c r="AV124" i="19"/>
  <c r="AV152" i="19"/>
  <c r="AP163" i="19"/>
  <c r="BB163" i="19"/>
  <c r="AV200" i="19"/>
  <c r="AP222" i="19"/>
  <c r="BB222" i="19"/>
  <c r="AP242" i="19"/>
  <c r="BB242" i="19"/>
  <c r="AV339" i="19"/>
  <c r="AP416" i="19"/>
  <c r="BB416" i="19"/>
  <c r="AZ253" i="19"/>
  <c r="AN253" i="19"/>
  <c r="AR253" i="19"/>
  <c r="Z253" i="19"/>
  <c r="V253" i="19"/>
  <c r="N253" i="19"/>
  <c r="J253" i="19"/>
  <c r="AY304" i="19"/>
  <c r="AM304" i="19"/>
  <c r="AQ304" i="19"/>
  <c r="Y304" i="19"/>
  <c r="U304" i="19"/>
  <c r="M304" i="19"/>
  <c r="I304" i="19"/>
  <c r="AG36" i="19"/>
  <c r="AG187" i="19"/>
  <c r="AU102" i="19"/>
  <c r="BA102" i="19"/>
  <c r="AU111" i="19"/>
  <c r="AO111" i="19"/>
  <c r="AU124" i="19"/>
  <c r="AU152" i="19"/>
  <c r="AO163" i="19"/>
  <c r="BA163" i="19"/>
  <c r="AO179" i="19"/>
  <c r="BA179" i="19"/>
  <c r="AO191" i="19"/>
  <c r="BA191" i="19"/>
  <c r="AU212" i="19"/>
  <c r="BA266" i="19"/>
  <c r="AO302" i="19"/>
  <c r="BA302" i="19"/>
  <c r="AU420" i="19"/>
  <c r="AU328" i="19"/>
  <c r="AO328" i="19"/>
  <c r="BA328" i="19"/>
  <c r="AU339" i="19"/>
  <c r="AO339" i="19"/>
  <c r="BA339" i="19"/>
  <c r="AG46" i="19"/>
  <c r="AG129" i="19"/>
  <c r="AG140" i="19"/>
  <c r="AG141" i="19"/>
  <c r="AG144" i="19"/>
  <c r="AC163" i="19"/>
  <c r="AG205" i="19"/>
  <c r="AG349" i="19"/>
  <c r="AG361" i="19"/>
  <c r="AB256" i="19"/>
  <c r="AA426" i="19"/>
  <c r="AA29" i="19"/>
  <c r="AE426" i="19"/>
  <c r="AE29" i="19"/>
  <c r="AG98" i="19"/>
  <c r="AD163" i="19"/>
  <c r="AB426" i="19"/>
  <c r="AB29" i="19"/>
  <c r="AF426" i="19"/>
  <c r="AF29" i="19"/>
  <c r="AG45" i="19"/>
  <c r="AG90" i="19"/>
  <c r="AG108" i="19"/>
  <c r="AD124" i="19"/>
  <c r="AG119" i="19"/>
  <c r="AG143" i="19"/>
  <c r="AG146" i="19"/>
  <c r="AG170" i="19"/>
  <c r="AG179" i="19" s="1"/>
  <c r="AA191" i="19"/>
  <c r="AE191" i="19"/>
  <c r="AI191" i="19"/>
  <c r="AB200" i="19"/>
  <c r="AF200" i="19"/>
  <c r="AJ200" i="19"/>
  <c r="AG208" i="19"/>
  <c r="AD222" i="19"/>
  <c r="AH222" i="19"/>
  <c r="AD242" i="19"/>
  <c r="AH242" i="19"/>
  <c r="AD256" i="19"/>
  <c r="AH256" i="19"/>
  <c r="AF306" i="19"/>
  <c r="AG294" i="19"/>
  <c r="AG351" i="19"/>
  <c r="AD416" i="19"/>
  <c r="AI416" i="19"/>
  <c r="AO200" i="19"/>
  <c r="BA200" i="19"/>
  <c r="AU222" i="19"/>
  <c r="AU242" i="19"/>
  <c r="AD29" i="19"/>
  <c r="AD426" i="19"/>
  <c r="AJ256" i="19"/>
  <c r="AJ426" i="19"/>
  <c r="AJ29" i="19"/>
  <c r="AG138" i="19"/>
  <c r="AC426" i="19"/>
  <c r="AC29" i="19"/>
  <c r="AH426" i="19"/>
  <c r="AH29" i="19"/>
  <c r="AA124" i="19"/>
  <c r="AG147" i="19"/>
  <c r="AB163" i="19"/>
  <c r="AF163" i="19"/>
  <c r="AB191" i="19"/>
  <c r="AF191" i="19"/>
  <c r="AJ191" i="19"/>
  <c r="AC200" i="19"/>
  <c r="AG196" i="19"/>
  <c r="AC212" i="19"/>
  <c r="AG209" i="19"/>
  <c r="AA222" i="19"/>
  <c r="AE222" i="19"/>
  <c r="AI222" i="19"/>
  <c r="AA242" i="19"/>
  <c r="AE242" i="19"/>
  <c r="AI242" i="19"/>
  <c r="AA256" i="19"/>
  <c r="AE256" i="19"/>
  <c r="AI256" i="19"/>
  <c r="AG278" i="19"/>
  <c r="AG280" i="19" s="1"/>
  <c r="AG315" i="19"/>
  <c r="AG364" i="19"/>
  <c r="AG376" i="19"/>
  <c r="AA416" i="19"/>
  <c r="AE416" i="19"/>
  <c r="AJ416" i="19"/>
  <c r="AG414" i="19"/>
  <c r="AP29" i="19"/>
  <c r="AP426" i="19"/>
  <c r="AP26" i="19"/>
  <c r="BB29" i="19"/>
  <c r="BB426" i="19"/>
  <c r="BB26" i="19"/>
  <c r="AU426" i="19"/>
  <c r="AU29" i="19"/>
  <c r="AU26" i="19"/>
  <c r="AO256" i="19"/>
  <c r="BA256" i="19"/>
  <c r="AI426" i="19"/>
  <c r="AI29" i="19"/>
  <c r="AF256" i="19"/>
  <c r="AG130" i="19"/>
  <c r="AG210" i="19"/>
  <c r="AC256" i="19"/>
  <c r="AC416" i="19"/>
  <c r="AG392" i="19"/>
  <c r="AH416" i="19"/>
  <c r="AV426" i="19"/>
  <c r="AV29" i="19"/>
  <c r="AV26" i="19"/>
  <c r="AA319" i="19"/>
  <c r="AG347" i="19"/>
  <c r="AG348" i="19"/>
  <c r="AG380" i="19"/>
  <c r="AG395" i="19"/>
  <c r="AG413" i="19"/>
  <c r="AO426" i="19"/>
  <c r="AO29" i="19"/>
  <c r="BA426" i="19"/>
  <c r="BA29" i="19"/>
  <c r="AU191" i="19"/>
  <c r="AO212" i="19"/>
  <c r="BA212" i="19"/>
  <c r="BA26" i="19"/>
  <c r="AO26" i="19"/>
  <c r="AP179" i="19"/>
  <c r="BB179" i="19"/>
  <c r="AP191" i="19"/>
  <c r="BB191" i="19"/>
  <c r="AV212" i="19"/>
  <c r="BB212" i="19"/>
  <c r="AV306" i="19"/>
  <c r="AP302" i="19"/>
  <c r="BB302" i="19"/>
  <c r="AP319" i="19"/>
  <c r="BB319" i="19"/>
  <c r="AV328" i="19"/>
  <c r="AP328" i="19"/>
  <c r="BB328" i="19"/>
  <c r="AA78" i="19"/>
  <c r="AA425" i="19"/>
  <c r="AE255" i="19"/>
  <c r="AE92" i="19"/>
  <c r="AE306" i="19"/>
  <c r="AE266" i="19"/>
  <c r="BA255" i="19"/>
  <c r="BA92" i="19"/>
  <c r="AH92" i="19"/>
  <c r="AF78" i="19"/>
  <c r="AF425" i="19"/>
  <c r="AF76" i="19"/>
  <c r="AG134" i="19"/>
  <c r="AC420" i="19"/>
  <c r="AC319" i="19"/>
  <c r="BB425" i="19"/>
  <c r="BB78" i="19"/>
  <c r="BB76" i="19"/>
  <c r="AP255" i="19"/>
  <c r="AP92" i="19"/>
  <c r="BB255" i="19"/>
  <c r="AV420" i="19"/>
  <c r="AV319" i="19"/>
  <c r="AI78" i="19"/>
  <c r="AI425" i="19"/>
  <c r="AA255" i="19"/>
  <c r="AA92" i="19"/>
  <c r="AA306" i="19"/>
  <c r="AA266" i="19"/>
  <c r="BA425" i="19"/>
  <c r="BA78" i="19"/>
  <c r="BA76" i="19"/>
  <c r="AO255" i="19"/>
  <c r="AO92" i="19"/>
  <c r="AB425" i="19"/>
  <c r="AB78" i="19"/>
  <c r="AB76" i="19"/>
  <c r="AH420" i="19"/>
  <c r="AH319" i="19"/>
  <c r="AC425" i="19"/>
  <c r="AC78" i="19"/>
  <c r="AC76" i="19"/>
  <c r="AG35" i="19"/>
  <c r="AG66" i="19"/>
  <c r="AC255" i="19"/>
  <c r="AC92" i="19"/>
  <c r="AG97" i="19"/>
  <c r="AE124" i="19"/>
  <c r="AJ124" i="19"/>
  <c r="AI163" i="19"/>
  <c r="AG160" i="19"/>
  <c r="AC191" i="19"/>
  <c r="AD212" i="19"/>
  <c r="AG292" i="19"/>
  <c r="AD420" i="19"/>
  <c r="AD319" i="19"/>
  <c r="AG314" i="19"/>
  <c r="AI420" i="19"/>
  <c r="AO102" i="19"/>
  <c r="BA111" i="19"/>
  <c r="AI76" i="19"/>
  <c r="AI124" i="19"/>
  <c r="AV266" i="19"/>
  <c r="AI319" i="19"/>
  <c r="AE78" i="19"/>
  <c r="AE425" i="19"/>
  <c r="AE76" i="19"/>
  <c r="AJ255" i="19"/>
  <c r="AJ92" i="19"/>
  <c r="AJ306" i="19"/>
  <c r="AJ266" i="19"/>
  <c r="AO425" i="19"/>
  <c r="AO78" i="19"/>
  <c r="AO76" i="19"/>
  <c r="AH212" i="19"/>
  <c r="AJ425" i="19"/>
  <c r="AJ78" i="19"/>
  <c r="AJ76" i="19"/>
  <c r="AH163" i="19"/>
  <c r="AG157" i="19"/>
  <c r="AB306" i="19"/>
  <c r="AB266" i="19"/>
  <c r="AP78" i="19"/>
  <c r="AP425" i="19"/>
  <c r="AP76" i="19"/>
  <c r="AH255" i="19"/>
  <c r="AD78" i="19"/>
  <c r="AD425" i="19"/>
  <c r="AD76" i="19"/>
  <c r="AH425" i="19"/>
  <c r="AH78" i="19"/>
  <c r="AH76" i="19"/>
  <c r="AD255" i="19"/>
  <c r="AD92" i="19"/>
  <c r="AG89" i="19"/>
  <c r="AI255" i="19"/>
  <c r="AI92" i="19"/>
  <c r="AB124" i="19"/>
  <c r="AF124" i="19"/>
  <c r="AG133" i="19"/>
  <c r="AA163" i="19"/>
  <c r="AE163" i="19"/>
  <c r="AJ163" i="19"/>
  <c r="AG158" i="19"/>
  <c r="AD191" i="19"/>
  <c r="AH191" i="19"/>
  <c r="AA212" i="19"/>
  <c r="AE212" i="19"/>
  <c r="AI212" i="19"/>
  <c r="AG264" i="19"/>
  <c r="AG345" i="19"/>
  <c r="AV76" i="19"/>
  <c r="AP102" i="19"/>
  <c r="BB102" i="19"/>
  <c r="AV179" i="19"/>
  <c r="AV191" i="19"/>
  <c r="AP212" i="19"/>
  <c r="AA76" i="19"/>
  <c r="BB92" i="19"/>
  <c r="AF266" i="19"/>
  <c r="AC306" i="19"/>
  <c r="AH306" i="19"/>
  <c r="AH266" i="19"/>
  <c r="AG293" i="19"/>
  <c r="AA420" i="19"/>
  <c r="AE420" i="19"/>
  <c r="AJ420" i="19"/>
  <c r="AJ319" i="19"/>
  <c r="AD339" i="19"/>
  <c r="AH339" i="19"/>
  <c r="AG362" i="19"/>
  <c r="AU425" i="19"/>
  <c r="AU78" i="19"/>
  <c r="AU255" i="19"/>
  <c r="AO124" i="19"/>
  <c r="BA124" i="19"/>
  <c r="AO152" i="19"/>
  <c r="BA152" i="19"/>
  <c r="AU163" i="19"/>
  <c r="AU179" i="19"/>
  <c r="AO306" i="19"/>
  <c r="AU302" i="19"/>
  <c r="AU92" i="19"/>
  <c r="AO266" i="19"/>
  <c r="AC266" i="19"/>
  <c r="AB255" i="19"/>
  <c r="AB92" i="19"/>
  <c r="AF255" i="19"/>
  <c r="AF92" i="19"/>
  <c r="AG107" i="19"/>
  <c r="AC124" i="19"/>
  <c r="AH124" i="19"/>
  <c r="AG121" i="19"/>
  <c r="AG132" i="19"/>
  <c r="AG142" i="19"/>
  <c r="AG186" i="19"/>
  <c r="AB212" i="19"/>
  <c r="AF212" i="19"/>
  <c r="AJ212" i="19"/>
  <c r="AG206" i="19"/>
  <c r="AD306" i="19"/>
  <c r="AD266" i="19"/>
  <c r="AG263" i="19"/>
  <c r="AI306" i="19"/>
  <c r="AI266" i="19"/>
  <c r="AB420" i="19"/>
  <c r="AB319" i="19"/>
  <c r="AF420" i="19"/>
  <c r="AF319" i="19"/>
  <c r="AG316" i="19"/>
  <c r="AG325" i="19"/>
  <c r="AA339" i="19"/>
  <c r="AE339" i="19"/>
  <c r="AI339" i="19"/>
  <c r="AG336" i="19"/>
  <c r="AG344" i="19"/>
  <c r="AG350" i="19"/>
  <c r="AG360" i="19"/>
  <c r="AV78" i="19"/>
  <c r="AV425" i="19"/>
  <c r="AP111" i="19"/>
  <c r="BB111" i="19"/>
  <c r="AV255" i="19"/>
  <c r="AV92" i="19"/>
  <c r="AP124" i="19"/>
  <c r="BB124" i="19"/>
  <c r="AP152" i="19"/>
  <c r="BB152" i="19"/>
  <c r="AV163" i="19"/>
  <c r="AP306" i="19"/>
  <c r="AP266" i="19"/>
  <c r="AP339" i="19"/>
  <c r="BB339" i="19"/>
  <c r="AU76" i="19"/>
  <c r="AU319" i="19"/>
  <c r="AE319" i="19"/>
  <c r="AU306" i="19"/>
  <c r="AU266" i="19"/>
  <c r="BA306" i="19"/>
  <c r="AO420" i="19"/>
  <c r="BA420" i="19"/>
  <c r="BA319" i="19"/>
  <c r="AO319" i="19"/>
  <c r="BB306" i="19"/>
  <c r="AP420" i="19"/>
  <c r="BB420" i="19"/>
  <c r="BB266" i="19"/>
  <c r="AG15" i="19"/>
  <c r="AG200" i="19" l="1"/>
  <c r="N423" i="19"/>
  <c r="AZ423" i="19"/>
  <c r="AU418" i="19"/>
  <c r="AV418" i="19"/>
  <c r="AG256" i="19"/>
  <c r="U423" i="19"/>
  <c r="AG242" i="19"/>
  <c r="AO418" i="19"/>
  <c r="AB418" i="19"/>
  <c r="AH418" i="19"/>
  <c r="AE418" i="19"/>
  <c r="AG369" i="19"/>
  <c r="AJ418" i="19"/>
  <c r="AC418" i="19"/>
  <c r="BB418" i="19"/>
  <c r="BA418" i="19"/>
  <c r="AF418" i="19"/>
  <c r="AP418" i="19"/>
  <c r="AI418" i="19"/>
  <c r="AD418" i="19"/>
  <c r="AA418" i="19"/>
  <c r="AL423" i="19"/>
  <c r="AA304" i="19"/>
  <c r="AG222" i="19"/>
  <c r="AG26" i="19"/>
  <c r="AO304" i="19"/>
  <c r="X423" i="19"/>
  <c r="AF304" i="19"/>
  <c r="AG339" i="19"/>
  <c r="J423" i="19"/>
  <c r="AG387" i="19"/>
  <c r="T423" i="19"/>
  <c r="AC253" i="19"/>
  <c r="Q423" i="19"/>
  <c r="Z423" i="19"/>
  <c r="AG191" i="19"/>
  <c r="AG328" i="19"/>
  <c r="AG302" i="19"/>
  <c r="AP304" i="19"/>
  <c r="AY423" i="19"/>
  <c r="V423" i="19"/>
  <c r="AG111" i="19"/>
  <c r="AV304" i="19"/>
  <c r="AG152" i="19"/>
  <c r="H423" i="19"/>
  <c r="AG124" i="19"/>
  <c r="AT423" i="19"/>
  <c r="W423" i="19"/>
  <c r="L423" i="19"/>
  <c r="O423" i="19"/>
  <c r="AW423" i="19"/>
  <c r="I423" i="19"/>
  <c r="Y423" i="19"/>
  <c r="AK423" i="19"/>
  <c r="AX423" i="19"/>
  <c r="AS423" i="19"/>
  <c r="P423" i="19"/>
  <c r="AN423" i="19"/>
  <c r="AG102" i="19"/>
  <c r="K423" i="19"/>
  <c r="AR423" i="19"/>
  <c r="S423" i="19"/>
  <c r="M423" i="19"/>
  <c r="AQ423" i="19"/>
  <c r="AM423" i="19"/>
  <c r="AE304" i="19"/>
  <c r="AU304" i="19"/>
  <c r="AJ304" i="19"/>
  <c r="AI304" i="19"/>
  <c r="AB304" i="19"/>
  <c r="AC304" i="19"/>
  <c r="AD304" i="19"/>
  <c r="BB304" i="19"/>
  <c r="AU253" i="19"/>
  <c r="AG163" i="19"/>
  <c r="AG212" i="19"/>
  <c r="BA304" i="19"/>
  <c r="AH304" i="19"/>
  <c r="AG416" i="19"/>
  <c r="AA253" i="19"/>
  <c r="AG426" i="19"/>
  <c r="AG29" i="19"/>
  <c r="AG306" i="19"/>
  <c r="AG266" i="19"/>
  <c r="AF253" i="19"/>
  <c r="BB253" i="19"/>
  <c r="AD253" i="19"/>
  <c r="AG425" i="19"/>
  <c r="AG78" i="19"/>
  <c r="AG76" i="19"/>
  <c r="AO253" i="19"/>
  <c r="AP253" i="19"/>
  <c r="AV253" i="19"/>
  <c r="AI253" i="19"/>
  <c r="AJ253" i="19"/>
  <c r="AG420" i="19"/>
  <c r="AG319" i="19"/>
  <c r="AG418" i="19" s="1"/>
  <c r="AH253" i="19"/>
  <c r="AG255" i="19"/>
  <c r="AG92" i="19"/>
  <c r="AB253" i="19"/>
  <c r="BA253" i="19"/>
  <c r="AE253" i="19"/>
  <c r="R423" i="19" l="1"/>
  <c r="BB423" i="19"/>
  <c r="AE423" i="19"/>
  <c r="AP423" i="19"/>
  <c r="AU423" i="19"/>
  <c r="AV423" i="19"/>
  <c r="AB423" i="19"/>
  <c r="AA423" i="19"/>
  <c r="AD423" i="19"/>
  <c r="AF423" i="19"/>
  <c r="AG253" i="19"/>
  <c r="AO423" i="19"/>
  <c r="AI423" i="19"/>
  <c r="BA423" i="19"/>
  <c r="AJ423" i="19"/>
  <c r="AC423" i="19"/>
  <c r="AH423" i="19"/>
  <c r="AG304" i="19"/>
  <c r="AG423" i="19" l="1"/>
</calcChain>
</file>

<file path=xl/sharedStrings.xml><?xml version="1.0" encoding="utf-8"?>
<sst xmlns="http://schemas.openxmlformats.org/spreadsheetml/2006/main" count="645" uniqueCount="337">
  <si>
    <t>1.</t>
  </si>
  <si>
    <t>2.</t>
  </si>
  <si>
    <t>3.</t>
  </si>
  <si>
    <t>4.</t>
  </si>
  <si>
    <t>Nettó</t>
  </si>
  <si>
    <t>Ebből:</t>
  </si>
  <si>
    <t>9.</t>
  </si>
  <si>
    <t>10.</t>
  </si>
  <si>
    <t>11.</t>
  </si>
  <si>
    <t>Dologi kiadásból:</t>
  </si>
  <si>
    <t>14.</t>
  </si>
  <si>
    <t>15.</t>
  </si>
  <si>
    <t>Megvalósítás kezdete-befejezés éve</t>
  </si>
  <si>
    <t>A feladat teljes költsége</t>
  </si>
  <si>
    <t>Beruházási célú előzetesen felszámított áfa</t>
  </si>
  <si>
    <t>Nem levonható fordított áfa</t>
  </si>
  <si>
    <t>Fejlesztésekhez kapcsolódó dologi kiadások áfá-val</t>
  </si>
  <si>
    <t>16.</t>
  </si>
  <si>
    <t>Egyenes áfa</t>
  </si>
  <si>
    <t>2021. évi ütem (levonható fordított áfa nélkül)</t>
  </si>
  <si>
    <t>2022. évi ütem (levonható fordított áfa nélkül)</t>
  </si>
  <si>
    <t>2023. évi ütem (levonható fordított áfa nélkül)</t>
  </si>
  <si>
    <t>2022. évi ütemhez kapcsolódó levonható fordított áfa (tájékoztató adat)</t>
  </si>
  <si>
    <t>2023. évi ütemhez kapcsolódó levonható fordított áfa (tájékoztató adat)</t>
  </si>
  <si>
    <t>19.</t>
  </si>
  <si>
    <t>20.</t>
  </si>
  <si>
    <t xml:space="preserve">Fővárosi Önkormányzati Rendészeti Igazgatóság </t>
  </si>
  <si>
    <t>Immateriális javak beszerzése</t>
  </si>
  <si>
    <t>önkéntes</t>
  </si>
  <si>
    <t>Vagyoni értékű jogok</t>
  </si>
  <si>
    <t>Informatikai eszközök beruházása</t>
  </si>
  <si>
    <t>Informatikai eszközök beszerzése, pótlása</t>
  </si>
  <si>
    <t>Gépek, berendezések, felszerelések beruházása</t>
  </si>
  <si>
    <t>Egyéb gép, berendezés, felszerelés beszerzése, pótlása</t>
  </si>
  <si>
    <t>Fővárosi Önkormányzat Csarnok és Piac Igazgatósága</t>
  </si>
  <si>
    <t>Vámház krt. Vásárcsarnok</t>
  </si>
  <si>
    <t>Gépek, berendezések, felszerelések beszerzése</t>
  </si>
  <si>
    <t>Galambriasztó bővítése</t>
  </si>
  <si>
    <t>1 db központi aggregát telepítése</t>
  </si>
  <si>
    <t>Rákóczi téri Vásárcsarnok</t>
  </si>
  <si>
    <t>Galambriasztó telepítése</t>
  </si>
  <si>
    <t>Kórház utca Vásárcsarnok</t>
  </si>
  <si>
    <t>Kamerarendszer telepítése</t>
  </si>
  <si>
    <t>Bálázógép beszerzés</t>
  </si>
  <si>
    <t>Fehérvári úti Vásárcsarnok</t>
  </si>
  <si>
    <t>Középső szinti folyosó gépi szellőzés kiépítése</t>
  </si>
  <si>
    <t>Bosnyák téri Vásárcsarnok</t>
  </si>
  <si>
    <t>Kapu légfüggönyök cseréje járulékos munkákkal</t>
  </si>
  <si>
    <t>Ingatlanok építési jellegű beruházása</t>
  </si>
  <si>
    <t>Automata kapu (2.) cseréje</t>
  </si>
  <si>
    <t>Központ</t>
  </si>
  <si>
    <t>Légkezelő rendszer fűtési lehetőséggel való kiegészítése</t>
  </si>
  <si>
    <t>IT eszközök amortizációs cseréje</t>
  </si>
  <si>
    <t>Központ-folyosók hővédő fóliázása</t>
  </si>
  <si>
    <t>Több telephely</t>
  </si>
  <si>
    <t>Üzemeltetés, fenntartás egyéb beruházásai</t>
  </si>
  <si>
    <t>2020-2023</t>
  </si>
  <si>
    <t>Szociális feladatok</t>
  </si>
  <si>
    <t xml:space="preserve">Fővárosi Önkormányzat Baross Utcai Idősek Otthona </t>
  </si>
  <si>
    <t>Ingatlanok, intézmények építési jellegű beruházása</t>
  </si>
  <si>
    <t>kötelező</t>
  </si>
  <si>
    <t>Konyhai, mosókonyhai gépek, berendezések cseréje</t>
  </si>
  <si>
    <t>Kisértékű tárgyi eszközök beszerzése</t>
  </si>
  <si>
    <t xml:space="preserve">Fővárosi Önkormányzat Alacskai Úti Idősek Otthona </t>
  </si>
  <si>
    <t>Klímaberendezés a vezető ápoló irodába</t>
  </si>
  <si>
    <t xml:space="preserve">Kisértékű  tárgyi eszköz beszerzés </t>
  </si>
  <si>
    <t xml:space="preserve">Fővárosi Önkormányzat Halom Utcai Idősek Otthona </t>
  </si>
  <si>
    <t>Terasz árnyékolás - Tapló u. és Óhegy u.</t>
  </si>
  <si>
    <t>Egészségügyi, konyhai, mosodai gépek, berendezések beszerzése</t>
  </si>
  <si>
    <t>Dolgozói lakásépítési kölcsön nyújtása</t>
  </si>
  <si>
    <t xml:space="preserve">Fővárosi Önkormányzat Kamaraerdei Úti Idősek Otthona </t>
  </si>
  <si>
    <t>Kamaraerdei út: Műszaki csoport részére raktárak, öltözők kialakítása</t>
  </si>
  <si>
    <t>Kamaraerdő: Mosoda épületében lift kialakítása</t>
  </si>
  <si>
    <t>Kamaraerdő: "A" épület földszinti nővérpult kialakítása</t>
  </si>
  <si>
    <t>Klimatizálás</t>
  </si>
  <si>
    <t>Kamaraerdő: Mosoda épületében szellőztetés megoldása</t>
  </si>
  <si>
    <t>Kis értékű tárgyi eszköz beszerzése</t>
  </si>
  <si>
    <t>Bútorbeszerzés</t>
  </si>
  <si>
    <t>Számítástechnikai eszköz beszerzése</t>
  </si>
  <si>
    <t>Konyhai gépek beszerzése</t>
  </si>
  <si>
    <t xml:space="preserve">Fővárosi Önkormányzat Kútvölgyi Úti Idősek Otthona </t>
  </si>
  <si>
    <t xml:space="preserve">Fővárosi Önkormányzat Pesti Úti Idősek Otthona </t>
  </si>
  <si>
    <t>Kisértékű szellemi termékek</t>
  </si>
  <si>
    <t>Kisértékű informatikai eszközök beszerzése</t>
  </si>
  <si>
    <t xml:space="preserve">Informatika eszközök beszerzése </t>
  </si>
  <si>
    <t>Kisértékű  egyéb gépek, berendezések beszerzése</t>
  </si>
  <si>
    <t>Egyéb gépek, berendezések beszerzése</t>
  </si>
  <si>
    <t xml:space="preserve">Fővárosi Önkormányzat Gödöllői Idősek Otthona </t>
  </si>
  <si>
    <t>Konyhatechnikai,karbantartási gépek beszerzése</t>
  </si>
  <si>
    <t xml:space="preserve">Fővárosi Önkormányzat Gyulai Idősek Otthona </t>
  </si>
  <si>
    <t>Kisértékű egyéb tárgyi eszköz beszerzése</t>
  </si>
  <si>
    <t xml:space="preserve">Fővárosi Önkormányzat Szombathelyi Idősek Otthona </t>
  </si>
  <si>
    <t>Működéshez szükséges kisértékű tárgyi eszközök beszerzése</t>
  </si>
  <si>
    <t>Üzemeltetéshez szükséges kerti gépek beszerzése telephelyre</t>
  </si>
  <si>
    <t xml:space="preserve">Fővárosi Önkormányzat Vámosmikolai Idősek Otthona </t>
  </si>
  <si>
    <t>Budapesti Módszertani Szociális Központ és Intézményei</t>
  </si>
  <si>
    <t>BMSZKI/Tárgyi eszközök beszerzése, pótlása</t>
  </si>
  <si>
    <t>Köznevelési ágazat</t>
  </si>
  <si>
    <t>Mozaik Gazdasági Szervezet</t>
  </si>
  <si>
    <t>Fővárosi Önkormányzat Óvodája</t>
  </si>
  <si>
    <t>Fővárosi Roma Oktatási és Kulturális Központ</t>
  </si>
  <si>
    <t>Deák17 Gyermek és Ifjúsági Művészeti Galéria</t>
  </si>
  <si>
    <t>Étkeztetési Szolgáltató Gazdasági Szervezet</t>
  </si>
  <si>
    <t>Bartók Béla Emlékház</t>
  </si>
  <si>
    <t>Számítástechnikai eszközök külső winchester( 2 db) pendrive( 4 db)</t>
  </si>
  <si>
    <t>Budapesti Művelődési Központ</t>
  </si>
  <si>
    <t>Gépek, berendezések felszerelések beszerzése</t>
  </si>
  <si>
    <t xml:space="preserve">A rendezvények, előadások elhelyezésének következtében elhasználódott bútorok cseréje és a működéshez szükséges tárgyi eszközök beszerzése /Budapesti Művelődési Központ/ </t>
  </si>
  <si>
    <t>Fővárosi Szabó Ervin Könyvtár</t>
  </si>
  <si>
    <t>Állománygyarapítás, (könyvtári dokumentumok beszerzése) /Fővárosi Szabó Ervin Könyvtár/</t>
  </si>
  <si>
    <t>Könyvtári bútorok, eszközök beszerzése (állományvédelmi, informatikai és egyéb eszközök)</t>
  </si>
  <si>
    <t>Budapesti Történeti Múzeum</t>
  </si>
  <si>
    <t>Gép - berendezés</t>
  </si>
  <si>
    <t>Műtárgy vásárlás</t>
  </si>
  <si>
    <t>Számítástechnika</t>
  </si>
  <si>
    <t>Immateriális javak</t>
  </si>
  <si>
    <t>BTM Vármúzeum Királypince részleges átépítése</t>
  </si>
  <si>
    <t xml:space="preserve">BTM Vármúzeum teljes területére tájékoztatórendszer kiépítése </t>
  </si>
  <si>
    <t>Budapest Főváros Levéltára</t>
  </si>
  <si>
    <t>Fénymásoló berendezések beszerzése</t>
  </si>
  <si>
    <t>2020-2022</t>
  </si>
  <si>
    <t>Kisértékű eszközök, berendezések beszerzése</t>
  </si>
  <si>
    <t>Könyvtári könyvek</t>
  </si>
  <si>
    <t>Fővárosi Állat és Növénykert</t>
  </si>
  <si>
    <t>Kis- és nagy értékű tárgyi eszközök beszerzése</t>
  </si>
  <si>
    <t>Informatikai eszközök beszerzések</t>
  </si>
  <si>
    <t>Gépjárművek beszerzése</t>
  </si>
  <si>
    <t>Infrastruktúra tönkrement szakaszok rekonstrukciója, csapadékvíz-elvezetés a műemléki állatkerti területen.</t>
  </si>
  <si>
    <t>A jegesmedve kifutó előtti betekintő teljes átalakítása</t>
  </si>
  <si>
    <t xml:space="preserve">Ausztrál régió fejlesztése (koala ház hangszigetelés és tasmán ördög bemutató kialakítása) </t>
  </si>
  <si>
    <t>Koatiknak új kifutó kialakítása a koala játszótér integrálásával a Pampakifutó mellett</t>
  </si>
  <si>
    <t>Állattartási szempontból szükséges, ill. állatjóléti átalakítások különböző állatházaknál  a műemléki állatkerti területen.</t>
  </si>
  <si>
    <t>Parkfejlesztés  a műemléki állatkerti területen.Látogatói utak és járdák átalakítása, rekonstrukciója, park- és kertépítészeti fejlesztési feladatok elvégzése, locsolóvíz-hálózat rekonstrukciója</t>
  </si>
  <si>
    <t>Fővárosi Önkormányzati Rendészeti Igazgatóság összesen (100102)</t>
  </si>
  <si>
    <t>Fővárosi Önkormányzat Csarnok és Piac Igazgatósága összesen (100201)</t>
  </si>
  <si>
    <t>Fővárosi Önkormányzat Baross Utcai Idősek Otthona összesen (210201)</t>
  </si>
  <si>
    <t>Fővárosi Önkormányzat Alacskai Úti Idősek Otthona összesen (210301)</t>
  </si>
  <si>
    <t>Fővárosi Önkormányzat Halom Utcai Idősek Otthona összesen (210601)</t>
  </si>
  <si>
    <t>Fővárosi Önkormányzat Kamaraerdei Úti Idősek Otthona összesen (210701)</t>
  </si>
  <si>
    <t>Fővárosi Önkormányzat Kútvölgyi Úti Idősek Otthona összesen (210801)</t>
  </si>
  <si>
    <t>Fővárosi Önkormányzat Pesti Úti Idősek Otthona összesen (210901)</t>
  </si>
  <si>
    <t>Fővárosi Önkormányzat Gödöllői Idősek Otthona összesen (211401)</t>
  </si>
  <si>
    <t>Fővárosi Önkormányzat Gyulai Idősek Otthona összesen (211501)</t>
  </si>
  <si>
    <t>Fővárosi Önkormányzat Szombathelyi Idősek Otthona összesen (212001)</t>
  </si>
  <si>
    <t>Fővárosi Önkormányzat Vámosmikolai Idősek Otthona összesen (212301)</t>
  </si>
  <si>
    <t>Budapesti Módszertani Szociális Központ és Intézményei összesen (212701)</t>
  </si>
  <si>
    <t>Budapesti Módszertani Szociális Központ és Intézményei összesen (212702)</t>
  </si>
  <si>
    <t>Szociálpolitikai intézmények összesen:</t>
  </si>
  <si>
    <t>ebből:</t>
  </si>
  <si>
    <t>Mozaik Gazdasági Szervezet összesen (390401)</t>
  </si>
  <si>
    <t>Fővárosi Önkormányzat Óvodája összesen (390411)</t>
  </si>
  <si>
    <t>Fővárosi Roma Oktatási és Kulturális Központ összesen (390431)</t>
  </si>
  <si>
    <t>Deák17 Gyermek és Ifjúsági Művészeti Galéria összesen (390441)</t>
  </si>
  <si>
    <t>Étkeztetési Szolgáltató Gazdasági Szervezet összesen (390501)</t>
  </si>
  <si>
    <t>Köznevelési  intézmények összesen:</t>
  </si>
  <si>
    <t xml:space="preserve"> Bartók Béla Emlékház összesen (550111)</t>
  </si>
  <si>
    <t>Budapest Főváros Levéltára összesen (560101)</t>
  </si>
  <si>
    <t>Fővárosi Szabó Ervin Könyvtár összesen (540101)</t>
  </si>
  <si>
    <t>Fővárosi Állat- és Növénykert összesen (570101)</t>
  </si>
  <si>
    <t>Az Emlékház kiállítási koncepciója megújításának I. üteme, zenehallgatási és állomások létesítése, interaktív eszközök beépítésével</t>
  </si>
  <si>
    <t>Bartók Béla Emlékház, Nagyformátumú érintőképernyős kijelző beszerzése</t>
  </si>
  <si>
    <t>BMK új székhely kialakításának előkészítése</t>
  </si>
  <si>
    <t>2018-2020</t>
  </si>
  <si>
    <t>2019-2020</t>
  </si>
  <si>
    <t>FSZEK XI. kerületi tagkönyvtár kialakításának előkészítése</t>
  </si>
  <si>
    <t>2016-2020</t>
  </si>
  <si>
    <t>2015-2020</t>
  </si>
  <si>
    <t>Aquincumi múzeum kerítés rekonstrukció</t>
  </si>
  <si>
    <t>Muzeális intézmények szakmai támogatása (BTM Középkori palota kiállításának világítás korszerűsítése)</t>
  </si>
  <si>
    <t>Budapest Galéria Lajos u-i kiállítóhely villámvédelmének kiépítése</t>
  </si>
  <si>
    <t>Vármúzeum Barokk Csarnok üvegtető csere és rekonstrukció I. és II. ütem</t>
  </si>
  <si>
    <t>BTM Aquincum múzeum rekonstrukciójának előkészítése</t>
  </si>
  <si>
    <t>BTM A Vármúzeumi "Buda-a királyi méltóság széke és trónusa" című állandó kiállításának installációja, korszerűsítése (Gótikus terem előtere)</t>
  </si>
  <si>
    <t>Raktárkapacitás bővítése</t>
  </si>
  <si>
    <t>Emgedélyokirat száma</t>
  </si>
  <si>
    <t>Felhalmozási célú vissza-térítendő támogatások, kölcsönök nyújtása, törlesztése</t>
  </si>
  <si>
    <t>Kiadási címkód</t>
  </si>
  <si>
    <t>Megnevezés</t>
  </si>
  <si>
    <t>2020. évi előirányzat</t>
  </si>
  <si>
    <t>Intézményi beruházások (nettó)</t>
  </si>
  <si>
    <t>5.</t>
  </si>
  <si>
    <t>7.</t>
  </si>
  <si>
    <t>12.</t>
  </si>
  <si>
    <t>21.</t>
  </si>
  <si>
    <t>22.</t>
  </si>
  <si>
    <t>13=14+15</t>
  </si>
  <si>
    <t xml:space="preserve">2020. évi előirányzat </t>
  </si>
  <si>
    <t xml:space="preserve">Kumulált tény 2019.
 12.31-ig </t>
  </si>
  <si>
    <t>Rupphegyi út: tetőterasz, fedett, zárható tartózkodó tér kialakítása</t>
  </si>
  <si>
    <t>Bánk bán utca: Sikáló takarítógép beszerzése (konyha)</t>
  </si>
  <si>
    <t>Kamaraerdei úton vezeték nélküli nővérhívó rendszer beszerzése</t>
  </si>
  <si>
    <t>Bp., XII. ker. Kútvölgyi úti telephelyen 1 db padlótisztító gép beszerzése</t>
  </si>
  <si>
    <t>Bp., XII. ker. Mártonhegyi úti telephelyen nővérhívó rendszer kiépítése</t>
  </si>
  <si>
    <t>Bp., XII. ker. Zugligeti úti telephelyen nővérhívó rendszer kiépítése</t>
  </si>
  <si>
    <t>Működéshez szükséges kis értékű tárgyi eszközök beszerzése</t>
  </si>
  <si>
    <t>2021-2022</t>
  </si>
  <si>
    <t>2017-2021</t>
  </si>
  <si>
    <t>Intézmények mindösszesen (100000-500000)</t>
  </si>
  <si>
    <t>Kulturális intézmények összesen</t>
  </si>
  <si>
    <t>Ipari szellőztető ventilátorok telepítése</t>
  </si>
  <si>
    <t>Flórián téri Üzletközpont</t>
  </si>
  <si>
    <t>Baross u. székhelyre Split klímák beszerzése</t>
  </si>
  <si>
    <t>Kamaraerdő "D" épület lebontása, új vegyes (rendezvényterem - bútorraktár - öltöző - mosdó - WC - zuhanyzó - tálaló - iroda - irattár) funkciójú csarnoképület tervezése/kivitelezése 600 m2 alapterületen</t>
  </si>
  <si>
    <t>Fűnyíró traktor beszerzése</t>
  </si>
  <si>
    <t>Kisértékű számítástechnikai és informatikai eszközök beszerzése</t>
  </si>
  <si>
    <t xml:space="preserve">BTM Vármúzeum  új erősáramú, informatikai, biztonságtechnikai rendszerek kiépítése, új világítótestek elhelyezése  menekülésjelző rendszer kiegészítése </t>
  </si>
  <si>
    <t>2021. évi ütemhez kapcsolódó levonható fordított áfa (tájékoz-tató adat)</t>
  </si>
  <si>
    <t>Informatikai eszközök beszerzése</t>
  </si>
  <si>
    <t>Nagyértékű tárgyi eszközök beszerzése</t>
  </si>
  <si>
    <t>Konyhai gépek, berendezések, felszerelések beszerzése</t>
  </si>
  <si>
    <t>Irodai gépek, berendezések, számítástechnikai eszközök beszerzése</t>
  </si>
  <si>
    <t>Besorolás Áht. szerint</t>
  </si>
  <si>
    <t>ezer Ft</t>
  </si>
  <si>
    <t>2022-2023</t>
  </si>
  <si>
    <t>Erős- és gyengeáramú rendszerek, eszközök fejlesztése a működtetés biztonsága érdekében a műemléki állatkerti területen</t>
  </si>
  <si>
    <t xml:space="preserve">BTM Kiscelli Múzeum új erősáramú rendszer, biztonságtechnikai, informatikai kiépítése, új világítótestek elhelyezése menekülésjelző rendszer kiegészítése </t>
  </si>
  <si>
    <t>Informatikai eszközök beszerzése (monitorok, nyomtatók, perifériák, Office, licence)</t>
  </si>
  <si>
    <t>Szakmai eszközök (páka, vasaló, nagyító, szerszámok)</t>
  </si>
  <si>
    <t>6=7+8+12+
17+18+19+
20+21+22</t>
  </si>
  <si>
    <t>8=9+10+
11+13+16</t>
  </si>
  <si>
    <t>Tájékoztató adat
(levonható fordított áfa).
A beruházás összköltségébe beszámítandó. 
A visszaigényelt (levonható) fordított áfa jelenti a fedezetet.</t>
  </si>
  <si>
    <t>A feladat teljes költsége módosítás</t>
  </si>
  <si>
    <t>2020. évi módosítás</t>
  </si>
  <si>
    <t xml:space="preserve">2020. évi módosított előirányzat </t>
  </si>
  <si>
    <t>Fejlesztések-hez kapcsolódó dologi kiadások áfá-val</t>
  </si>
  <si>
    <t>Felhalmo-zási célú vissza-térítendő támogatá-sok, kölcsönök nyújtása, törlesztése</t>
  </si>
  <si>
    <t>2021. évi ütemhez kapcsolódó levonható fordított áfa (tájékoztató adat)</t>
  </si>
  <si>
    <t>2022. évi ütemhez kapcso-lódó levonható fordított áfa (tájékoztató adat)</t>
  </si>
  <si>
    <t>2023. évi ütem
(levonható fordított áfa nélkül)</t>
  </si>
  <si>
    <t>2023. évi ütemhez kapcso-lódó levonható fordított áfa (tájékoztató adat)</t>
  </si>
  <si>
    <t>Módosított teljes költség</t>
  </si>
  <si>
    <t>Vekop pály. Óbuda-aquincumi római limeszakasz örökségének komplex turisztikai célú hasznosítása</t>
  </si>
  <si>
    <t>Gép-berendezés</t>
  </si>
  <si>
    <t>BTM Kiscelli Múzeum vegyifülke vásárlás és beépítése</t>
  </si>
  <si>
    <t>BTM gyengeáramú hálózatának bővítése</t>
  </si>
  <si>
    <t>BTM Aquincum Raktárfejlesztés Záhony utcai irodaépület I. ütem</t>
  </si>
  <si>
    <t>Céljellegű  beruházáshozhoz kapcsolódó intézményi ÁFA</t>
  </si>
  <si>
    <t>Kiscelli Múzeumának fejlesztése, engedélyezési és kiviteli tervek készítése</t>
  </si>
  <si>
    <t>Járásszékhely múzeumok szakmai támogatása (számítástechnikai eszközök beszerzése)</t>
  </si>
  <si>
    <t>FSZEK VIII. kerület Ötpacsirta u. 4. sz. alatti épület légtechnikai rendszer kialakítása</t>
  </si>
  <si>
    <t>2017-2020</t>
  </si>
  <si>
    <t>Állománygyarapítás, dokumentumvédelem, informatikai beszerzések</t>
  </si>
  <si>
    <t>BMK eszközpark cseréje</t>
  </si>
  <si>
    <t>Kisértékű tárgyi eszköz</t>
  </si>
  <si>
    <t xml:space="preserve">Antenna rendszer központi egység (Virág B. u. telephely) </t>
  </si>
  <si>
    <t>Izolációs szobák kialakítása</t>
  </si>
  <si>
    <t>telefonhálózat kiépítése</t>
  </si>
  <si>
    <t>Bánk bán utca: Portapult kialakítása</t>
  </si>
  <si>
    <t>Kamaraerdő: "A" épület öltöző kialakítása</t>
  </si>
  <si>
    <t>Rupphegyi út: déli homlokzatra külső árnyékoló szerkezet(ek) felszerelése</t>
  </si>
  <si>
    <t>Egészségügyi berendezések beszerzése</t>
  </si>
  <si>
    <t>Szellemi termékek</t>
  </si>
  <si>
    <t>kézfertőtlenítő adagoló torony beszerzése</t>
  </si>
  <si>
    <t>Egészségügyi eszközök beszerzése</t>
  </si>
  <si>
    <t>Egyéb tárgyi eszközök beszerzése</t>
  </si>
  <si>
    <t>Szoftverek és licencek beszerzése</t>
  </si>
  <si>
    <t>BMSZKI Műszaki csoport szak és segédmunkás dolgozói állománya részére WC blokk, valamint teakonyha építészeti kialakítása</t>
  </si>
  <si>
    <t>BMSZKI telephelyein strukturált hálózat kialakítás</t>
  </si>
  <si>
    <t>BMSZKI Informatikai nagyértékű eszközök beszerzése</t>
  </si>
  <si>
    <t>BMSZKI nagyértékű tárgyi eszközök beszerzése műhelyek részére</t>
  </si>
  <si>
    <t>VEKOP 7.1.5.-16 Elsőként lakhatás projekt eszközbeszerzés</t>
  </si>
  <si>
    <t>Fejlesztő foglalkoztatáshoz szükséges tárgyi eszközök beszerzése</t>
  </si>
  <si>
    <t>Konyhai gépek, berendezések, eszközök beszerzése</t>
  </si>
  <si>
    <t>Kisértékű konyhai tárgyi eszközök, berendezések, bútorok  beszerzése</t>
  </si>
  <si>
    <t>Irodai gépek, berendezések, eszközök és bútorok beszerzése</t>
  </si>
  <si>
    <t>Konyhai gépek, berendezések pótlása, cseréje</t>
  </si>
  <si>
    <t>Járművek beszerzése</t>
  </si>
  <si>
    <t>Gépjármű beszerzés</t>
  </si>
  <si>
    <t>Vagyoni értékű jogok 2019</t>
  </si>
  <si>
    <t>Informatikai eszközök beszerzése, pótlása 2019</t>
  </si>
  <si>
    <t>Egyéb gép, berendezés, felszerelés beszerzése, pótlása 2019</t>
  </si>
  <si>
    <t>Céljellegű beruházáshoz kapcsolódó intézményi ÁFA</t>
  </si>
  <si>
    <t>Honlap fejlesztés</t>
  </si>
  <si>
    <t>Budapesti Történeti Múzeum összesen (550101)</t>
  </si>
  <si>
    <t>Kamaraerdei úton vezeték nélküli nővérhívó rendszer beszerzése B épület</t>
  </si>
  <si>
    <t>Dél-Amerika ház padozat átalakítás</t>
  </si>
  <si>
    <t>Elektromos autó beszerzés</t>
  </si>
  <si>
    <t>Hetedhét Palota pince szigetelés, vízelvezetés</t>
  </si>
  <si>
    <t>Teve kifutó tetö kialakítás</t>
  </si>
  <si>
    <t>Gorilla kifutó fakerítés statikai megerősítése</t>
  </si>
  <si>
    <t>Varázshegy arányok világa, inszektárium taftóvázzal kom letten</t>
  </si>
  <si>
    <t>Varjúcsapda</t>
  </si>
  <si>
    <t xml:space="preserve">Kisértékű tárgyi eszköz </t>
  </si>
  <si>
    <t>24.</t>
  </si>
  <si>
    <t>25.</t>
  </si>
  <si>
    <t>26.</t>
  </si>
  <si>
    <t>37.</t>
  </si>
  <si>
    <t>38.</t>
  </si>
  <si>
    <t>39.</t>
  </si>
  <si>
    <t>40.</t>
  </si>
  <si>
    <t>43.</t>
  </si>
  <si>
    <t>44.</t>
  </si>
  <si>
    <t>45.</t>
  </si>
  <si>
    <t>46.</t>
  </si>
  <si>
    <t>49.</t>
  </si>
  <si>
    <t>50.</t>
  </si>
  <si>
    <t>51.</t>
  </si>
  <si>
    <t>52.</t>
  </si>
  <si>
    <t>33=34+35</t>
  </si>
  <si>
    <t>2021. évi érvényes</t>
  </si>
  <si>
    <t>2021. évi módosítás</t>
  </si>
  <si>
    <t>2021. évi módosított</t>
  </si>
  <si>
    <t>2022. évi érvényes</t>
  </si>
  <si>
    <t>Budapesti Művelődési Központ összesen (540111)</t>
  </si>
  <si>
    <t>Fővárosi Önkormányzat Vázsonyi Vilmos Idősek Otthona (Rózsa utca)</t>
  </si>
  <si>
    <t>Fővárosi Önkormányzat Vázsonyi Vilmos Idősek Otthona (Rózsa utca) összesen (210401)</t>
  </si>
  <si>
    <t>2022. évi módosítás</t>
  </si>
  <si>
    <t>2022. évi módosított</t>
  </si>
  <si>
    <t>2023. évi érvényes</t>
  </si>
  <si>
    <t>2023. évi módosítás</t>
  </si>
  <si>
    <t>2023. évi módosított</t>
  </si>
  <si>
    <t>A 9/2020. (II. 29.) önkormányzati rendelet 5a. mellékletének módosítása</t>
  </si>
  <si>
    <t>17. melléklet a  .../2020. (….....)önkormányzati rendelethez</t>
  </si>
  <si>
    <t>17=18+22+39+40+45+46+51+52</t>
  </si>
  <si>
    <t>18=19+20+21+23+26</t>
  </si>
  <si>
    <t>23=24+25</t>
  </si>
  <si>
    <t>27=6+17</t>
  </si>
  <si>
    <t>28=29+30+31+33+36</t>
  </si>
  <si>
    <t>29=9+19</t>
  </si>
  <si>
    <t>30=10+20</t>
  </si>
  <si>
    <t>31=11+21</t>
  </si>
  <si>
    <t>32=12+22</t>
  </si>
  <si>
    <t>34=14+24</t>
  </si>
  <si>
    <t>35=15+25</t>
  </si>
  <si>
    <t>36=16+26</t>
  </si>
  <si>
    <t>41=37+39</t>
  </si>
  <si>
    <t>42=38+40</t>
  </si>
  <si>
    <t>47=43+45</t>
  </si>
  <si>
    <t>48=44+46</t>
  </si>
  <si>
    <t>53=49+51</t>
  </si>
  <si>
    <t>54=50+52</t>
  </si>
  <si>
    <t>PALY04</t>
  </si>
  <si>
    <t>TAM07</t>
  </si>
  <si>
    <t>TAM10</t>
  </si>
  <si>
    <t>PALY05</t>
  </si>
  <si>
    <t>Kulturális ágazat</t>
  </si>
  <si>
    <t>Nagyberuházásokhoz kapcsolódó áfa elszámolási keret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</si>
</sst>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F_t_-;\-* #,##0.00\ _F_t_-;_-* &quot;-&quot;??\ _F_t_-;_-@_-"/>
    <numFmt numFmtId="164" formatCode="0.0"/>
    <numFmt numFmtId="165" formatCode="#,##0_ ;\-#,##0\ "/>
    <numFmt numFmtId="166" formatCode="_-* #,##0\ _F_t_-;\-* #,##0\ _F_t_-;_-* &quot;-&quot;??\ _F_t_-;_-@_-"/>
  </numFmts>
  <fonts count="5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sz val="10"/>
      <name val="Times New Roman CE"/>
      <charset val="238"/>
    </font>
    <font>
      <sz val="10"/>
      <name val="MS Sans Serif"/>
      <family val="2"/>
      <charset val="238"/>
    </font>
    <font>
      <sz val="11"/>
      <color rgb="FF006100"/>
      <name val="Calibri"/>
      <family val="2"/>
      <charset val="238"/>
      <scheme val="minor"/>
    </font>
    <font>
      <sz val="10"/>
      <color indexed="8"/>
      <name val="Arial Narrow"/>
      <family val="2"/>
      <charset val="238"/>
    </font>
    <font>
      <sz val="10"/>
      <color indexed="9"/>
      <name val="Arial Narrow"/>
      <family val="2"/>
      <charset val="238"/>
    </font>
    <font>
      <sz val="10"/>
      <color indexed="62"/>
      <name val="Arial Narrow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Arial Narrow"/>
      <family val="2"/>
      <charset val="238"/>
    </font>
    <font>
      <b/>
      <sz val="13"/>
      <color indexed="56"/>
      <name val="Arial Narrow"/>
      <family val="2"/>
      <charset val="238"/>
    </font>
    <font>
      <b/>
      <sz val="11"/>
      <color indexed="56"/>
      <name val="Arial Narrow"/>
      <family val="2"/>
      <charset val="238"/>
    </font>
    <font>
      <b/>
      <sz val="10"/>
      <color indexed="9"/>
      <name val="Arial Narrow"/>
      <family val="2"/>
      <charset val="238"/>
    </font>
    <font>
      <sz val="10"/>
      <color indexed="10"/>
      <name val="Arial Narrow"/>
      <family val="2"/>
      <charset val="238"/>
    </font>
    <font>
      <sz val="10"/>
      <color indexed="52"/>
      <name val="Arial Narrow"/>
      <family val="2"/>
      <charset val="238"/>
    </font>
    <font>
      <b/>
      <sz val="10"/>
      <color indexed="63"/>
      <name val="Arial Narrow"/>
      <family val="2"/>
      <charset val="238"/>
    </font>
    <font>
      <i/>
      <sz val="10"/>
      <color indexed="23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color indexed="20"/>
      <name val="Arial Narrow"/>
      <family val="2"/>
      <charset val="238"/>
    </font>
    <font>
      <sz val="10"/>
      <color indexed="60"/>
      <name val="Arial Narrow"/>
      <family val="2"/>
      <charset val="238"/>
    </font>
    <font>
      <b/>
      <sz val="10"/>
      <color indexed="52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Calibri"/>
      <family val="2"/>
      <charset val="238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theme="1"/>
      <name val="Times New Roman CE"/>
      <charset val="238"/>
    </font>
    <font>
      <sz val="10"/>
      <color theme="1"/>
      <name val="Times New Roman CE"/>
      <family val="1"/>
      <charset val="238"/>
    </font>
    <font>
      <b/>
      <sz val="10"/>
      <color theme="1"/>
      <name val="Times New Roman CE"/>
      <family val="1"/>
      <charset val="238"/>
    </font>
    <font>
      <sz val="10"/>
      <name val="Times New Roman"/>
      <family val="1"/>
    </font>
    <font>
      <sz val="8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9"/>
      <name val="Times New Roman"/>
      <family val="1"/>
      <charset val="238"/>
    </font>
    <font>
      <sz val="9"/>
      <name val="Times New Roman"/>
      <family val="1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67">
    <xf numFmtId="0" fontId="0" fillId="0" borderId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" fillId="0" borderId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8" fillId="8" borderId="1" applyNumberFormat="0" applyAlignment="0" applyProtection="0"/>
    <xf numFmtId="0" fontId="19" fillId="0" borderId="0" applyNumberFormat="0" applyFill="0" applyBorder="0" applyAlignment="0" applyProtection="0"/>
    <xf numFmtId="0" fontId="20" fillId="0" borderId="2" applyNumberFormat="0" applyFill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2" fillId="0" borderId="0" applyNumberFormat="0" applyFill="0" applyBorder="0" applyAlignment="0" applyProtection="0"/>
    <xf numFmtId="0" fontId="23" fillId="17" borderId="5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12" fillId="18" borderId="7" applyNumberFormat="0" applyFont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22" borderId="0" applyNumberFormat="0" applyBorder="0" applyAlignment="0" applyProtection="0"/>
    <xf numFmtId="0" fontId="15" fillId="2" borderId="0" applyNumberFormat="0" applyBorder="0" applyAlignment="0" applyProtection="0"/>
    <xf numFmtId="0" fontId="26" fillId="23" borderId="8" applyNumberFormat="0" applyAlignment="0" applyProtection="0"/>
    <xf numFmtId="0" fontId="27" fillId="0" borderId="0" applyNumberFormat="0" applyFill="0" applyBorder="0" applyAlignment="0" applyProtection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11" fillId="0" borderId="0"/>
    <xf numFmtId="0" fontId="12" fillId="0" borderId="0"/>
    <xf numFmtId="0" fontId="9" fillId="0" borderId="0"/>
    <xf numFmtId="0" fontId="13" fillId="0" borderId="0"/>
    <xf numFmtId="0" fontId="28" fillId="0" borderId="9" applyNumberFormat="0" applyFill="0" applyAlignment="0" applyProtection="0"/>
    <xf numFmtId="0" fontId="29" fillId="4" borderId="0" applyNumberFormat="0" applyBorder="0" applyAlignment="0" applyProtection="0"/>
    <xf numFmtId="0" fontId="30" fillId="24" borderId="0" applyNumberFormat="0" applyBorder="0" applyAlignment="0" applyProtection="0"/>
    <xf numFmtId="0" fontId="31" fillId="23" borderId="1" applyNumberFormat="0" applyAlignment="0" applyProtection="0"/>
    <xf numFmtId="0" fontId="8" fillId="0" borderId="0"/>
    <xf numFmtId="0" fontId="7" fillId="0" borderId="0"/>
    <xf numFmtId="0" fontId="7" fillId="0" borderId="0"/>
    <xf numFmtId="43" fontId="6" fillId="0" borderId="0" applyFont="0" applyFill="0" applyBorder="0" applyAlignment="0" applyProtection="0"/>
    <xf numFmtId="0" fontId="6" fillId="0" borderId="0"/>
    <xf numFmtId="0" fontId="11" fillId="0" borderId="0"/>
    <xf numFmtId="0" fontId="32" fillId="0" borderId="0"/>
    <xf numFmtId="0" fontId="6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4" fillId="0" borderId="0"/>
    <xf numFmtId="0" fontId="14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33" fillId="0" borderId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0" fontId="3" fillId="0" borderId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87">
    <xf numFmtId="0" fontId="0" fillId="0" borderId="0" xfId="0"/>
    <xf numFmtId="3" fontId="34" fillId="0" borderId="0" xfId="81" applyNumberFormat="1" applyFont="1" applyFill="1" applyBorder="1" applyAlignment="1">
      <alignment horizontal="right" vertical="center"/>
    </xf>
    <xf numFmtId="3" fontId="34" fillId="0" borderId="0" xfId="82" applyNumberFormat="1" applyFont="1" applyFill="1" applyBorder="1" applyAlignment="1">
      <alignment horizontal="right" vertical="center"/>
    </xf>
    <xf numFmtId="3" fontId="34" fillId="0" borderId="0" xfId="82" applyNumberFormat="1" applyFont="1" applyFill="1" applyBorder="1" applyAlignment="1">
      <alignment horizontal="right"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34" fillId="0" borderId="0" xfId="0" applyFont="1" applyFill="1" applyAlignment="1">
      <alignment horizontal="left" vertical="center" wrapText="1"/>
    </xf>
    <xf numFmtId="0" fontId="40" fillId="0" borderId="0" xfId="107" applyFont="1" applyFill="1" applyBorder="1" applyAlignment="1">
      <alignment horizontal="left" vertical="center" wrapText="1"/>
    </xf>
    <xf numFmtId="0" fontId="40" fillId="0" borderId="12" xfId="0" applyFont="1" applyFill="1" applyBorder="1" applyAlignment="1">
      <alignment vertical="center" wrapText="1"/>
    </xf>
    <xf numFmtId="0" fontId="37" fillId="0" borderId="0" xfId="44" applyFont="1" applyFill="1" applyBorder="1" applyAlignment="1">
      <alignment horizontal="left" vertical="center"/>
    </xf>
    <xf numFmtId="0" fontId="36" fillId="0" borderId="0" xfId="44" applyFont="1" applyFill="1" applyAlignment="1">
      <alignment horizontal="left" vertical="center"/>
    </xf>
    <xf numFmtId="0" fontId="35" fillId="0" borderId="13" xfId="67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left" vertical="center"/>
    </xf>
    <xf numFmtId="0" fontId="34" fillId="0" borderId="0" xfId="0" applyFont="1" applyFill="1" applyBorder="1"/>
    <xf numFmtId="0" fontId="34" fillId="0" borderId="0" xfId="0" applyFont="1" applyFill="1" applyAlignment="1">
      <alignment horizontal="left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107" applyFont="1" applyFill="1" applyBorder="1" applyAlignment="1">
      <alignment horizontal="center" vertical="center" wrapText="1"/>
    </xf>
    <xf numFmtId="0" fontId="34" fillId="0" borderId="0" xfId="0" applyNumberFormat="1" applyFont="1" applyFill="1" applyAlignment="1">
      <alignment horizontal="center" vertical="center"/>
    </xf>
    <xf numFmtId="0" fontId="34" fillId="0" borderId="0" xfId="0" applyFont="1" applyFill="1" applyAlignment="1">
      <alignment horizontal="right" vertical="center"/>
    </xf>
    <xf numFmtId="0" fontId="40" fillId="0" borderId="0" xfId="0" applyFont="1" applyFill="1" applyAlignment="1">
      <alignment horizontal="center" vertical="center"/>
    </xf>
    <xf numFmtId="0" fontId="36" fillId="0" borderId="0" xfId="44" applyFont="1" applyFill="1" applyAlignment="1">
      <alignment horizontal="center" vertical="center"/>
    </xf>
    <xf numFmtId="0" fontId="38" fillId="0" borderId="0" xfId="0" applyFont="1" applyFill="1"/>
    <xf numFmtId="0" fontId="34" fillId="0" borderId="12" xfId="0" applyFont="1" applyFill="1" applyBorder="1" applyAlignment="1">
      <alignment horizontal="center" vertical="center"/>
    </xf>
    <xf numFmtId="0" fontId="40" fillId="0" borderId="0" xfId="0" applyNumberFormat="1" applyFont="1" applyFill="1" applyAlignment="1">
      <alignment horizontal="center" vertical="center"/>
    </xf>
    <xf numFmtId="0" fontId="40" fillId="0" borderId="0" xfId="107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/>
    </xf>
    <xf numFmtId="0" fontId="40" fillId="0" borderId="0" xfId="0" applyNumberFormat="1" applyFont="1" applyFill="1" applyBorder="1" applyAlignment="1">
      <alignment horizontal="center" vertical="center"/>
    </xf>
    <xf numFmtId="3" fontId="38" fillId="0" borderId="0" xfId="0" applyNumberFormat="1" applyFont="1" applyFill="1" applyAlignment="1">
      <alignment horizontal="right" vertical="center"/>
    </xf>
    <xf numFmtId="3" fontId="40" fillId="0" borderId="0" xfId="0" applyNumberFormat="1" applyFont="1" applyFill="1" applyAlignment="1">
      <alignment vertical="center"/>
    </xf>
    <xf numFmtId="0" fontId="38" fillId="0" borderId="0" xfId="0" applyFont="1" applyFill="1" applyBorder="1"/>
    <xf numFmtId="0" fontId="38" fillId="0" borderId="0" xfId="0" applyFont="1" applyFill="1" applyBorder="1" applyAlignment="1">
      <alignment horizontal="center" vertical="center"/>
    </xf>
    <xf numFmtId="0" fontId="38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 wrapText="1"/>
    </xf>
    <xf numFmtId="3" fontId="34" fillId="0" borderId="0" xfId="0" applyNumberFormat="1" applyFont="1" applyFill="1" applyBorder="1" applyAlignment="1">
      <alignment horizontal="right" vertical="center" wrapText="1"/>
    </xf>
    <xf numFmtId="3" fontId="34" fillId="0" borderId="0" xfId="0" applyNumberFormat="1" applyFont="1" applyFill="1" applyBorder="1"/>
    <xf numFmtId="0" fontId="35" fillId="0" borderId="0" xfId="0" applyFont="1" applyFill="1" applyBorder="1"/>
    <xf numFmtId="164" fontId="40" fillId="0" borderId="0" xfId="0" quotePrefix="1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vertical="center"/>
    </xf>
    <xf numFmtId="164" fontId="42" fillId="0" borderId="0" xfId="0" quotePrefix="1" applyNumberFormat="1" applyFont="1" applyFill="1" applyBorder="1" applyAlignment="1">
      <alignment horizontal="center"/>
    </xf>
    <xf numFmtId="3" fontId="36" fillId="0" borderId="0" xfId="0" applyNumberFormat="1" applyFont="1" applyFill="1" applyAlignment="1" applyProtection="1">
      <alignment horizontal="left" vertical="center" wrapText="1"/>
      <protection hidden="1"/>
    </xf>
    <xf numFmtId="0" fontId="39" fillId="0" borderId="0" xfId="0" applyFont="1" applyFill="1" applyBorder="1" applyAlignment="1">
      <alignment horizontal="left" vertical="center"/>
    </xf>
    <xf numFmtId="0" fontId="36" fillId="0" borderId="0" xfId="44" applyFont="1" applyFill="1" applyAlignment="1">
      <alignment horizontal="left" vertical="center" wrapText="1"/>
    </xf>
    <xf numFmtId="0" fontId="40" fillId="0" borderId="0" xfId="81" applyFont="1" applyFill="1" applyBorder="1" applyAlignment="1">
      <alignment horizontal="center" vertical="center" wrapText="1"/>
    </xf>
    <xf numFmtId="0" fontId="40" fillId="0" borderId="0" xfId="81" applyFont="1" applyFill="1" applyBorder="1" applyAlignment="1">
      <alignment horizontal="left" vertical="center" wrapText="1"/>
    </xf>
    <xf numFmtId="0" fontId="38" fillId="0" borderId="0" xfId="81" applyFont="1" applyFill="1" applyBorder="1" applyAlignment="1">
      <alignment horizontal="left" vertical="center" wrapText="1"/>
    </xf>
    <xf numFmtId="0" fontId="34" fillId="0" borderId="0" xfId="81" applyFont="1" applyFill="1" applyBorder="1" applyAlignment="1">
      <alignment horizontal="left" vertical="center" wrapText="1"/>
    </xf>
    <xf numFmtId="0" fontId="40" fillId="0" borderId="17" xfId="0" applyNumberFormat="1" applyFont="1" applyFill="1" applyBorder="1" applyAlignment="1">
      <alignment horizontal="center" vertical="center"/>
    </xf>
    <xf numFmtId="0" fontId="40" fillId="0" borderId="17" xfId="0" applyFont="1" applyFill="1" applyBorder="1" applyAlignment="1">
      <alignment horizontal="left" vertical="center"/>
    </xf>
    <xf numFmtId="0" fontId="38" fillId="0" borderId="17" xfId="0" applyFont="1" applyFill="1" applyBorder="1" applyAlignment="1">
      <alignment horizontal="center" vertical="center"/>
    </xf>
    <xf numFmtId="0" fontId="34" fillId="0" borderId="17" xfId="0" applyFont="1" applyFill="1" applyBorder="1" applyAlignment="1">
      <alignment horizontal="center" vertical="center"/>
    </xf>
    <xf numFmtId="0" fontId="34" fillId="0" borderId="17" xfId="0" applyNumberFormat="1" applyFont="1" applyFill="1" applyBorder="1" applyAlignment="1">
      <alignment horizontal="center" vertical="center"/>
    </xf>
    <xf numFmtId="0" fontId="40" fillId="0" borderId="0" xfId="0" applyFont="1" applyFill="1" applyAlignment="1">
      <alignment horizontal="left" vertical="center"/>
    </xf>
    <xf numFmtId="0" fontId="34" fillId="0" borderId="0" xfId="0" applyNumberFormat="1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left" vertical="center"/>
    </xf>
    <xf numFmtId="0" fontId="34" fillId="0" borderId="17" xfId="0" applyFont="1" applyFill="1" applyBorder="1" applyAlignment="1">
      <alignment horizontal="left" vertical="center"/>
    </xf>
    <xf numFmtId="0" fontId="40" fillId="0" borderId="12" xfId="0" applyFont="1" applyFill="1" applyBorder="1" applyAlignment="1">
      <alignment horizontal="left" vertical="center" wrapText="1"/>
    </xf>
    <xf numFmtId="0" fontId="40" fillId="0" borderId="17" xfId="81" applyFont="1" applyFill="1" applyBorder="1" applyAlignment="1">
      <alignment horizontal="center" vertical="center" wrapText="1"/>
    </xf>
    <xf numFmtId="0" fontId="34" fillId="0" borderId="17" xfId="81" applyFont="1" applyFill="1" applyBorder="1" applyAlignment="1">
      <alignment horizontal="left" vertical="center" wrapText="1"/>
    </xf>
    <xf numFmtId="0" fontId="34" fillId="0" borderId="17" xfId="81" applyFont="1" applyFill="1" applyBorder="1" applyAlignment="1">
      <alignment horizontal="center" vertical="center" wrapText="1"/>
    </xf>
    <xf numFmtId="0" fontId="34" fillId="0" borderId="0" xfId="81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left" vertical="center"/>
    </xf>
    <xf numFmtId="0" fontId="34" fillId="0" borderId="12" xfId="0" applyFont="1" applyFill="1" applyBorder="1"/>
    <xf numFmtId="0" fontId="34" fillId="0" borderId="12" xfId="0" applyNumberFormat="1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left" vertical="center"/>
    </xf>
    <xf numFmtId="0" fontId="40" fillId="0" borderId="0" xfId="0" applyFont="1" applyFill="1" applyBorder="1" applyAlignment="1">
      <alignment horizontal="left" vertical="center" wrapText="1"/>
    </xf>
    <xf numFmtId="0" fontId="34" fillId="0" borderId="0" xfId="107" applyFont="1" applyFill="1" applyBorder="1" applyAlignment="1">
      <alignment horizontal="left" vertical="center" wrapText="1"/>
    </xf>
    <xf numFmtId="3" fontId="34" fillId="0" borderId="0" xfId="0" applyNumberFormat="1" applyFont="1" applyFill="1" applyAlignment="1">
      <alignment vertical="center"/>
    </xf>
    <xf numFmtId="3" fontId="34" fillId="0" borderId="0" xfId="0" applyNumberFormat="1" applyFont="1" applyFill="1" applyBorder="1" applyAlignment="1">
      <alignment vertical="center"/>
    </xf>
    <xf numFmtId="0" fontId="34" fillId="0" borderId="0" xfId="0" applyFont="1" applyFill="1" applyAlignment="1">
      <alignment vertical="center"/>
    </xf>
    <xf numFmtId="0" fontId="38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right" vertical="center" wrapText="1"/>
    </xf>
    <xf numFmtId="0" fontId="41" fillId="0" borderId="0" xfId="0" applyFont="1" applyFill="1" applyBorder="1" applyAlignment="1">
      <alignment horizontal="center"/>
    </xf>
    <xf numFmtId="0" fontId="38" fillId="0" borderId="0" xfId="0" applyFont="1" applyFill="1" applyAlignment="1">
      <alignment horizontal="left" vertical="center" wrapText="1"/>
    </xf>
    <xf numFmtId="0" fontId="39" fillId="0" borderId="0" xfId="44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 wrapText="1"/>
    </xf>
    <xf numFmtId="0" fontId="38" fillId="0" borderId="17" xfId="0" applyFont="1" applyFill="1" applyBorder="1" applyAlignment="1">
      <alignment horizontal="left" vertical="center" wrapText="1"/>
    </xf>
    <xf numFmtId="3" fontId="45" fillId="0" borderId="0" xfId="0" applyNumberFormat="1" applyFont="1" applyFill="1" applyBorder="1" applyAlignment="1" applyProtection="1">
      <alignment vertical="center"/>
      <protection locked="0"/>
    </xf>
    <xf numFmtId="0" fontId="39" fillId="0" borderId="0" xfId="81" applyFont="1" applyFill="1" applyBorder="1" applyAlignment="1">
      <alignment horizontal="left" vertical="center" wrapText="1"/>
    </xf>
    <xf numFmtId="3" fontId="46" fillId="0" borderId="0" xfId="0" applyNumberFormat="1" applyFont="1" applyFill="1" applyBorder="1" applyAlignment="1">
      <alignment horizontal="right" vertical="center"/>
    </xf>
    <xf numFmtId="3" fontId="34" fillId="0" borderId="0" xfId="0" applyNumberFormat="1" applyFont="1" applyFill="1" applyBorder="1" applyAlignment="1">
      <alignment horizontal="right" vertical="center"/>
    </xf>
    <xf numFmtId="0" fontId="34" fillId="0" borderId="0" xfId="0" applyFont="1" applyFill="1" applyAlignment="1">
      <alignment horizontal="center" vertical="center"/>
    </xf>
    <xf numFmtId="0" fontId="34" fillId="0" borderId="0" xfId="0" applyFont="1" applyFill="1"/>
    <xf numFmtId="3" fontId="34" fillId="0" borderId="0" xfId="0" applyNumberFormat="1" applyFont="1" applyFill="1" applyAlignment="1">
      <alignment horizontal="right" vertical="center"/>
    </xf>
    <xf numFmtId="3" fontId="34" fillId="0" borderId="0" xfId="0" applyNumberFormat="1" applyFont="1" applyFill="1"/>
    <xf numFmtId="3" fontId="40" fillId="0" borderId="0" xfId="0" applyNumberFormat="1" applyFont="1" applyFill="1" applyAlignment="1">
      <alignment horizontal="right" vertical="center"/>
    </xf>
    <xf numFmtId="3" fontId="40" fillId="0" borderId="0" xfId="0" applyNumberFormat="1" applyFont="1" applyFill="1" applyBorder="1" applyAlignment="1">
      <alignment horizontal="right" vertical="center"/>
    </xf>
    <xf numFmtId="3" fontId="40" fillId="0" borderId="0" xfId="0" applyNumberFormat="1" applyFont="1" applyFill="1" applyBorder="1" applyAlignment="1">
      <alignment vertical="center"/>
    </xf>
    <xf numFmtId="3" fontId="38" fillId="0" borderId="0" xfId="0" applyNumberFormat="1" applyFont="1" applyFill="1" applyBorder="1" applyAlignment="1">
      <alignment horizontal="right" vertical="center"/>
    </xf>
    <xf numFmtId="0" fontId="40" fillId="0" borderId="17" xfId="0" applyFont="1" applyFill="1" applyBorder="1" applyAlignment="1">
      <alignment horizontal="center" vertical="center"/>
    </xf>
    <xf numFmtId="3" fontId="38" fillId="0" borderId="17" xfId="0" applyNumberFormat="1" applyFont="1" applyFill="1" applyBorder="1" applyAlignment="1">
      <alignment horizontal="right" vertical="center"/>
    </xf>
    <xf numFmtId="3" fontId="40" fillId="0" borderId="17" xfId="0" applyNumberFormat="1" applyFont="1" applyFill="1" applyBorder="1" applyAlignment="1">
      <alignment horizontal="right" vertical="center"/>
    </xf>
    <xf numFmtId="3" fontId="34" fillId="0" borderId="17" xfId="0" applyNumberFormat="1" applyFont="1" applyFill="1" applyBorder="1" applyAlignment="1">
      <alignment horizontal="right" vertical="center"/>
    </xf>
    <xf numFmtId="0" fontId="40" fillId="0" borderId="12" xfId="0" applyFont="1" applyFill="1" applyBorder="1" applyAlignment="1">
      <alignment horizontal="center" vertical="center"/>
    </xf>
    <xf numFmtId="3" fontId="34" fillId="0" borderId="12" xfId="0" applyNumberFormat="1" applyFont="1" applyFill="1" applyBorder="1" applyAlignment="1">
      <alignment horizontal="right" vertical="center"/>
    </xf>
    <xf numFmtId="3" fontId="35" fillId="0" borderId="0" xfId="0" applyNumberFormat="1" applyFont="1" applyFill="1" applyBorder="1" applyAlignment="1">
      <alignment horizontal="right" vertical="center"/>
    </xf>
    <xf numFmtId="3" fontId="40" fillId="0" borderId="12" xfId="0" applyNumberFormat="1" applyFont="1" applyFill="1" applyBorder="1" applyAlignment="1">
      <alignment horizontal="right" vertical="center"/>
    </xf>
    <xf numFmtId="3" fontId="38" fillId="0" borderId="0" xfId="0" applyNumberFormat="1" applyFont="1" applyFill="1" applyBorder="1" applyAlignment="1">
      <alignment vertical="center"/>
    </xf>
    <xf numFmtId="0" fontId="38" fillId="0" borderId="0" xfId="0" applyFont="1" applyFill="1" applyAlignment="1">
      <alignment vertical="center"/>
    </xf>
    <xf numFmtId="3" fontId="40" fillId="0" borderId="12" xfId="0" applyNumberFormat="1" applyFont="1" applyFill="1" applyBorder="1" applyAlignment="1">
      <alignment vertical="center"/>
    </xf>
    <xf numFmtId="0" fontId="39" fillId="0" borderId="0" xfId="0" applyFont="1" applyFill="1"/>
    <xf numFmtId="0" fontId="40" fillId="0" borderId="12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/>
    </xf>
    <xf numFmtId="0" fontId="37" fillId="0" borderId="0" xfId="44" applyFont="1" applyFill="1" applyAlignment="1">
      <alignment horizontal="left" vertical="center"/>
    </xf>
    <xf numFmtId="0" fontId="39" fillId="0" borderId="0" xfId="0" applyFont="1" applyFill="1" applyBorder="1" applyAlignment="1">
      <alignment horizontal="center" vertical="center"/>
    </xf>
    <xf numFmtId="3" fontId="39" fillId="0" borderId="0" xfId="0" applyNumberFormat="1" applyFont="1" applyFill="1" applyBorder="1" applyAlignment="1">
      <alignment vertical="center"/>
    </xf>
    <xf numFmtId="3" fontId="39" fillId="0" borderId="0" xfId="85" applyNumberFormat="1" applyFont="1" applyFill="1" applyBorder="1" applyAlignment="1">
      <alignment vertical="center"/>
    </xf>
    <xf numFmtId="3" fontId="39" fillId="0" borderId="0" xfId="85" applyNumberFormat="1" applyFont="1" applyFill="1" applyBorder="1" applyAlignment="1" applyProtection="1">
      <alignment vertical="center"/>
      <protection hidden="1"/>
    </xf>
    <xf numFmtId="0" fontId="40" fillId="0" borderId="0" xfId="0" applyFont="1" applyFill="1" applyBorder="1" applyAlignment="1">
      <alignment vertical="center" wrapText="1"/>
    </xf>
    <xf numFmtId="0" fontId="36" fillId="0" borderId="0" xfId="0" applyFont="1" applyFill="1" applyBorder="1" applyAlignment="1">
      <alignment horizontal="left"/>
    </xf>
    <xf numFmtId="0" fontId="37" fillId="0" borderId="0" xfId="44" applyFont="1" applyFill="1" applyAlignment="1">
      <alignment horizontal="left" vertical="center" wrapText="1"/>
    </xf>
    <xf numFmtId="3" fontId="39" fillId="0" borderId="0" xfId="85" applyNumberFormat="1" applyFont="1" applyFill="1" applyBorder="1"/>
    <xf numFmtId="0" fontId="37" fillId="0" borderId="0" xfId="0" applyFont="1" applyFill="1" applyAlignment="1">
      <alignment horizontal="left" vertical="center"/>
    </xf>
    <xf numFmtId="0" fontId="34" fillId="0" borderId="17" xfId="0" applyFont="1" applyFill="1" applyBorder="1" applyAlignment="1">
      <alignment horizontal="left" vertical="center" wrapText="1"/>
    </xf>
    <xf numFmtId="0" fontId="37" fillId="0" borderId="0" xfId="0" applyFont="1" applyFill="1" applyAlignment="1" applyProtection="1">
      <alignment horizontal="left" vertical="center" wrapText="1"/>
      <protection hidden="1"/>
    </xf>
    <xf numFmtId="0" fontId="39" fillId="0" borderId="0" xfId="44" applyFont="1" applyFill="1" applyBorder="1" applyAlignment="1">
      <alignment horizontal="left" vertical="center" wrapText="1"/>
    </xf>
    <xf numFmtId="3" fontId="44" fillId="0" borderId="0" xfId="44" applyNumberFormat="1" applyFont="1" applyFill="1" applyBorder="1" applyAlignment="1">
      <alignment vertical="center" wrapText="1"/>
    </xf>
    <xf numFmtId="0" fontId="44" fillId="0" borderId="0" xfId="44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left" vertical="center" wrapText="1"/>
    </xf>
    <xf numFmtId="165" fontId="44" fillId="0" borderId="0" xfId="44" applyNumberFormat="1" applyFont="1" applyFill="1" applyBorder="1" applyAlignment="1">
      <alignment vertical="center"/>
    </xf>
    <xf numFmtId="0" fontId="47" fillId="0" borderId="0" xfId="0" applyFont="1" applyFill="1" applyAlignment="1">
      <alignment horizontal="left" vertical="center" wrapText="1"/>
    </xf>
    <xf numFmtId="1" fontId="43" fillId="0" borderId="12" xfId="0" quotePrefix="1" applyNumberFormat="1" applyFont="1" applyFill="1" applyBorder="1" applyAlignment="1">
      <alignment horizontal="center" vertical="center"/>
    </xf>
    <xf numFmtId="164" fontId="43" fillId="0" borderId="12" xfId="0" quotePrefix="1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vertical="center"/>
    </xf>
    <xf numFmtId="3" fontId="36" fillId="0" borderId="0" xfId="0" applyNumberFormat="1" applyFont="1" applyFill="1" applyBorder="1" applyAlignment="1" applyProtection="1">
      <alignment horizontal="right" vertical="center"/>
      <protection hidden="1"/>
    </xf>
    <xf numFmtId="0" fontId="40" fillId="0" borderId="0" xfId="0" applyFont="1" applyFill="1" applyBorder="1"/>
    <xf numFmtId="3" fontId="40" fillId="0" borderId="0" xfId="0" applyNumberFormat="1" applyFont="1" applyFill="1" applyBorder="1" applyAlignment="1">
      <alignment horizontal="right" vertical="center" wrapText="1"/>
    </xf>
    <xf numFmtId="3" fontId="40" fillId="0" borderId="0" xfId="0" applyNumberFormat="1" applyFont="1" applyFill="1" applyBorder="1" applyAlignment="1">
      <alignment horizontal="right"/>
    </xf>
    <xf numFmtId="3" fontId="40" fillId="0" borderId="0" xfId="81" applyNumberFormat="1" applyFont="1" applyFill="1" applyBorder="1" applyAlignment="1">
      <alignment horizontal="right" vertical="center"/>
    </xf>
    <xf numFmtId="3" fontId="34" fillId="0" borderId="0" xfId="0" applyNumberFormat="1" applyFont="1" applyFill="1" applyBorder="1" applyAlignment="1">
      <alignment horizontal="right"/>
    </xf>
    <xf numFmtId="3" fontId="34" fillId="0" borderId="0" xfId="81" applyNumberFormat="1" applyFont="1" applyFill="1" applyBorder="1" applyAlignment="1">
      <alignment vertical="center"/>
    </xf>
    <xf numFmtId="3" fontId="40" fillId="0" borderId="0" xfId="81" applyNumberFormat="1" applyFont="1" applyFill="1" applyBorder="1" applyAlignment="1">
      <alignment vertical="center"/>
    </xf>
    <xf numFmtId="3" fontId="40" fillId="0" borderId="0" xfId="0" quotePrefix="1" applyNumberFormat="1" applyFont="1" applyFill="1" applyBorder="1" applyAlignment="1">
      <alignment horizontal="right"/>
    </xf>
    <xf numFmtId="3" fontId="34" fillId="0" borderId="0" xfId="0" quotePrefix="1" applyNumberFormat="1" applyFont="1" applyFill="1" applyBorder="1" applyAlignment="1">
      <alignment horizontal="right"/>
    </xf>
    <xf numFmtId="166" fontId="40" fillId="0" borderId="0" xfId="85" applyNumberFormat="1" applyFont="1" applyFill="1" applyBorder="1" applyAlignment="1">
      <alignment horizontal="right" vertical="center"/>
    </xf>
    <xf numFmtId="166" fontId="34" fillId="0" borderId="0" xfId="85" applyNumberFormat="1" applyFont="1" applyFill="1" applyBorder="1" applyAlignment="1">
      <alignment horizontal="right" vertical="center"/>
    </xf>
    <xf numFmtId="0" fontId="40" fillId="0" borderId="0" xfId="0" applyFont="1" applyFill="1" applyAlignment="1">
      <alignment horizontal="right" vertical="center"/>
    </xf>
    <xf numFmtId="0" fontId="40" fillId="0" borderId="0" xfId="0" applyFont="1" applyFill="1" applyBorder="1" applyAlignment="1">
      <alignment horizontal="right" vertical="center"/>
    </xf>
    <xf numFmtId="0" fontId="40" fillId="0" borderId="0" xfId="0" applyFont="1" applyFill="1"/>
    <xf numFmtId="3" fontId="48" fillId="0" borderId="0" xfId="0" applyNumberFormat="1" applyFont="1" applyFill="1" applyBorder="1" applyAlignment="1">
      <alignment horizontal="right" vertical="center"/>
    </xf>
    <xf numFmtId="3" fontId="48" fillId="0" borderId="0" xfId="0" applyNumberFormat="1" applyFont="1" applyFill="1" applyBorder="1"/>
    <xf numFmtId="0" fontId="50" fillId="0" borderId="0" xfId="67" applyFont="1" applyFill="1" applyBorder="1" applyAlignment="1" applyProtection="1">
      <alignment horizontal="left" vertical="center" wrapText="1"/>
      <protection hidden="1"/>
    </xf>
    <xf numFmtId="0" fontId="50" fillId="0" borderId="0" xfId="67" applyFont="1" applyFill="1" applyBorder="1" applyAlignment="1" applyProtection="1">
      <alignment horizontal="center" vertical="center" wrapText="1"/>
      <protection hidden="1"/>
    </xf>
    <xf numFmtId="0" fontId="39" fillId="0" borderId="0" xfId="0" applyFont="1" applyFill="1" applyAlignment="1">
      <alignment vertical="center"/>
    </xf>
    <xf numFmtId="0" fontId="39" fillId="0" borderId="0" xfId="0" applyFont="1" applyFill="1" applyAlignment="1">
      <alignment horizontal="center" vertical="center"/>
    </xf>
    <xf numFmtId="0" fontId="50" fillId="0" borderId="0" xfId="0" applyFont="1" applyFill="1" applyAlignment="1">
      <alignment horizontal="center" vertical="center"/>
    </xf>
    <xf numFmtId="3" fontId="39" fillId="0" borderId="0" xfId="0" applyNumberFormat="1" applyFont="1" applyFill="1" applyAlignment="1">
      <alignment vertical="center"/>
    </xf>
    <xf numFmtId="3" fontId="49" fillId="0" borderId="0" xfId="0" applyNumberFormat="1" applyFont="1" applyFill="1" applyAlignment="1">
      <alignment vertical="center"/>
    </xf>
    <xf numFmtId="0" fontId="50" fillId="0" borderId="0" xfId="44" applyFont="1" applyFill="1" applyAlignment="1">
      <alignment horizontal="left" vertical="center"/>
    </xf>
    <xf numFmtId="0" fontId="34" fillId="0" borderId="0" xfId="0" applyFont="1" applyFill="1" applyAlignment="1">
      <alignment vertical="center" wrapText="1"/>
    </xf>
    <xf numFmtId="0" fontId="37" fillId="0" borderId="0" xfId="0" applyFont="1" applyFill="1" applyBorder="1" applyAlignment="1">
      <alignment vertical="center"/>
    </xf>
    <xf numFmtId="0" fontId="37" fillId="0" borderId="0" xfId="0" applyFont="1" applyFill="1" applyAlignment="1">
      <alignment vertical="center"/>
    </xf>
    <xf numFmtId="0" fontId="39" fillId="0" borderId="0" xfId="0" applyFont="1" applyFill="1" applyAlignment="1">
      <alignment vertical="center" wrapText="1"/>
    </xf>
    <xf numFmtId="3" fontId="39" fillId="0" borderId="0" xfId="163" applyNumberFormat="1" applyFont="1" applyFill="1" applyAlignment="1">
      <alignment vertical="center"/>
    </xf>
    <xf numFmtId="0" fontId="40" fillId="0" borderId="0" xfId="0" applyFont="1" applyFill="1" applyBorder="1" applyAlignment="1">
      <alignment horizontal="center" vertical="center" wrapText="1"/>
    </xf>
    <xf numFmtId="0" fontId="35" fillId="0" borderId="0" xfId="81" applyFont="1" applyFill="1" applyBorder="1" applyAlignment="1">
      <alignment horizontal="center" vertical="center"/>
    </xf>
    <xf numFmtId="0" fontId="35" fillId="0" borderId="10" xfId="67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vertical="center"/>
    </xf>
    <xf numFmtId="0" fontId="47" fillId="0" borderId="0" xfId="0" applyFont="1" applyFill="1" applyBorder="1" applyAlignment="1">
      <alignment horizontal="left" vertical="center" wrapText="1"/>
    </xf>
    <xf numFmtId="3" fontId="39" fillId="0" borderId="0" xfId="0" applyNumberFormat="1" applyFont="1" applyFill="1" applyBorder="1" applyAlignment="1" applyProtection="1">
      <alignment horizontal="right" vertical="center"/>
      <protection hidden="1"/>
    </xf>
    <xf numFmtId="0" fontId="51" fillId="0" borderId="0" xfId="0" applyFont="1" applyFill="1"/>
    <xf numFmtId="3" fontId="38" fillId="0" borderId="0" xfId="0" applyNumberFormat="1" applyFont="1" applyFill="1"/>
    <xf numFmtId="0" fontId="52" fillId="0" borderId="0" xfId="0" applyFont="1" applyFill="1"/>
    <xf numFmtId="0" fontId="50" fillId="0" borderId="0" xfId="44" applyFont="1" applyFill="1" applyBorder="1" applyAlignment="1">
      <alignment horizontal="left" vertical="center" wrapText="1"/>
    </xf>
    <xf numFmtId="3" fontId="39" fillId="0" borderId="0" xfId="0" applyNumberFormat="1" applyFont="1" applyFill="1"/>
    <xf numFmtId="0" fontId="38" fillId="0" borderId="0" xfId="81" applyFont="1" applyFill="1" applyBorder="1" applyAlignment="1">
      <alignment horizontal="right"/>
    </xf>
    <xf numFmtId="0" fontId="34" fillId="0" borderId="18" xfId="0" applyFont="1" applyFill="1" applyBorder="1"/>
    <xf numFmtId="0" fontId="37" fillId="0" borderId="0" xfId="53" applyFont="1" applyFill="1" applyBorder="1" applyAlignment="1">
      <alignment horizontal="right"/>
    </xf>
    <xf numFmtId="0" fontId="35" fillId="0" borderId="10" xfId="67" applyFont="1" applyFill="1" applyBorder="1" applyAlignment="1">
      <alignment horizontal="center" vertical="center" wrapText="1"/>
    </xf>
    <xf numFmtId="0" fontId="35" fillId="0" borderId="14" xfId="67" applyFont="1" applyFill="1" applyBorder="1" applyAlignment="1">
      <alignment horizontal="center" vertical="center" wrapText="1"/>
    </xf>
    <xf numFmtId="0" fontId="35" fillId="0" borderId="15" xfId="67" applyFont="1" applyFill="1" applyBorder="1" applyAlignment="1">
      <alignment horizontal="center" vertical="center" wrapText="1"/>
    </xf>
    <xf numFmtId="0" fontId="35" fillId="0" borderId="11" xfId="67" applyFont="1" applyFill="1" applyBorder="1" applyAlignment="1">
      <alignment horizontal="center" vertical="center" wrapText="1"/>
    </xf>
    <xf numFmtId="0" fontId="35" fillId="0" borderId="16" xfId="67" applyFont="1" applyFill="1" applyBorder="1" applyAlignment="1">
      <alignment horizontal="center" vertical="center" wrapText="1"/>
    </xf>
    <xf numFmtId="0" fontId="35" fillId="0" borderId="15" xfId="81" applyFont="1" applyFill="1" applyBorder="1" applyAlignment="1">
      <alignment horizontal="center" vertical="center"/>
    </xf>
    <xf numFmtId="0" fontId="35" fillId="0" borderId="12" xfId="81" applyFont="1" applyFill="1" applyBorder="1" applyAlignment="1">
      <alignment horizontal="center" vertical="center"/>
    </xf>
    <xf numFmtId="0" fontId="35" fillId="0" borderId="11" xfId="81" applyFont="1" applyFill="1" applyBorder="1" applyAlignment="1">
      <alignment horizontal="center" vertical="center"/>
    </xf>
    <xf numFmtId="0" fontId="35" fillId="0" borderId="0" xfId="81" applyFont="1" applyFill="1" applyBorder="1" applyAlignment="1">
      <alignment horizontal="center" vertical="center" wrapText="1"/>
    </xf>
    <xf numFmtId="0" fontId="35" fillId="0" borderId="0" xfId="81" applyFont="1" applyFill="1" applyBorder="1" applyAlignment="1">
      <alignment horizontal="center" vertical="center"/>
    </xf>
    <xf numFmtId="0" fontId="35" fillId="0" borderId="10" xfId="67" applyFont="1" applyFill="1" applyBorder="1" applyAlignment="1">
      <alignment horizontal="center" vertical="center" textRotation="90" wrapText="1"/>
    </xf>
    <xf numFmtId="0" fontId="35" fillId="0" borderId="16" xfId="67" applyFont="1" applyFill="1" applyBorder="1" applyAlignment="1">
      <alignment horizontal="center" vertical="center" textRotation="90" wrapText="1"/>
    </xf>
    <xf numFmtId="0" fontId="35" fillId="0" borderId="14" xfId="67" applyFont="1" applyFill="1" applyBorder="1" applyAlignment="1">
      <alignment horizontal="center" vertical="center" textRotation="90" wrapText="1"/>
    </xf>
    <xf numFmtId="3" fontId="40" fillId="0" borderId="15" xfId="0" applyNumberFormat="1" applyFont="1" applyFill="1" applyBorder="1" applyAlignment="1">
      <alignment horizontal="center" vertical="center"/>
    </xf>
    <xf numFmtId="3" fontId="40" fillId="0" borderId="12" xfId="0" applyNumberFormat="1" applyFont="1" applyFill="1" applyBorder="1" applyAlignment="1">
      <alignment horizontal="center" vertical="center"/>
    </xf>
    <xf numFmtId="3" fontId="40" fillId="0" borderId="11" xfId="0" applyNumberFormat="1" applyFont="1" applyFill="1" applyBorder="1" applyAlignment="1">
      <alignment horizontal="center" vertical="center"/>
    </xf>
    <xf numFmtId="3" fontId="35" fillId="0" borderId="15" xfId="0" applyNumberFormat="1" applyFont="1" applyFill="1" applyBorder="1" applyAlignment="1">
      <alignment horizontal="center" vertical="center"/>
    </xf>
    <xf numFmtId="3" fontId="35" fillId="0" borderId="11" xfId="0" applyNumberFormat="1" applyFont="1" applyFill="1" applyBorder="1" applyAlignment="1">
      <alignment horizontal="center" vertical="center"/>
    </xf>
    <xf numFmtId="3" fontId="35" fillId="0" borderId="12" xfId="0" applyNumberFormat="1" applyFont="1" applyFill="1" applyBorder="1" applyAlignment="1">
      <alignment horizontal="center" vertical="center"/>
    </xf>
  </cellXfs>
  <cellStyles count="167">
    <cellStyle name="20% - 1. jelölőszín 2" xfId="4" xr:uid="{00000000-0005-0000-0000-000000000000}"/>
    <cellStyle name="20% - 2. jelölőszín 2" xfId="5" xr:uid="{00000000-0005-0000-0000-000001000000}"/>
    <cellStyle name="20% - 3. jelölőszín 2" xfId="6" xr:uid="{00000000-0005-0000-0000-000002000000}"/>
    <cellStyle name="20% - 4. jelölőszín 2" xfId="7" xr:uid="{00000000-0005-0000-0000-000003000000}"/>
    <cellStyle name="20% - 5. jelölőszín 2" xfId="8" xr:uid="{00000000-0005-0000-0000-000004000000}"/>
    <cellStyle name="20% - 6. jelölőszín 2" xfId="9" xr:uid="{00000000-0005-0000-0000-000005000000}"/>
    <cellStyle name="40% - 1. jelölőszín 2" xfId="10" xr:uid="{00000000-0005-0000-0000-000006000000}"/>
    <cellStyle name="40% - 2. jelölőszín 2" xfId="11" xr:uid="{00000000-0005-0000-0000-000007000000}"/>
    <cellStyle name="40% - 3. jelölőszín 2" xfId="12" xr:uid="{00000000-0005-0000-0000-000008000000}"/>
    <cellStyle name="40% - 4. jelölőszín 2" xfId="13" xr:uid="{00000000-0005-0000-0000-000009000000}"/>
    <cellStyle name="40% - 5. jelölőszín 2" xfId="14" xr:uid="{00000000-0005-0000-0000-00000A000000}"/>
    <cellStyle name="40% - 6. jelölőszín 2" xfId="15" xr:uid="{00000000-0005-0000-0000-00000B000000}"/>
    <cellStyle name="60% - 1. jelölőszín 2" xfId="16" xr:uid="{00000000-0005-0000-0000-00000C000000}"/>
    <cellStyle name="60% - 2. jelölőszín 2" xfId="17" xr:uid="{00000000-0005-0000-0000-00000D000000}"/>
    <cellStyle name="60% - 3. jelölőszín 2" xfId="18" xr:uid="{00000000-0005-0000-0000-00000E000000}"/>
    <cellStyle name="60% - 4. jelölőszín 2" xfId="19" xr:uid="{00000000-0005-0000-0000-00000F000000}"/>
    <cellStyle name="60% - 5. jelölőszín 2" xfId="20" xr:uid="{00000000-0005-0000-0000-000010000000}"/>
    <cellStyle name="60% - 6. jelölőszín 2" xfId="21" xr:uid="{00000000-0005-0000-0000-000011000000}"/>
    <cellStyle name="Bevitel 2" xfId="22" xr:uid="{00000000-0005-0000-0000-000012000000}"/>
    <cellStyle name="Cím 2" xfId="23" xr:uid="{00000000-0005-0000-0000-000013000000}"/>
    <cellStyle name="Címsor 1 2" xfId="24" xr:uid="{00000000-0005-0000-0000-000014000000}"/>
    <cellStyle name="Címsor 2 2" xfId="25" xr:uid="{00000000-0005-0000-0000-000015000000}"/>
    <cellStyle name="Címsor 3 2" xfId="26" xr:uid="{00000000-0005-0000-0000-000016000000}"/>
    <cellStyle name="Címsor 4 2" xfId="27" xr:uid="{00000000-0005-0000-0000-000017000000}"/>
    <cellStyle name="Ellenőrzőcella 2" xfId="28" xr:uid="{00000000-0005-0000-0000-000018000000}"/>
    <cellStyle name="Ezres" xfId="85" builtinId="3"/>
    <cellStyle name="Ezres 2" xfId="1" xr:uid="{00000000-0005-0000-0000-00001A000000}"/>
    <cellStyle name="Ezres 2 2" xfId="29" xr:uid="{00000000-0005-0000-0000-00001B000000}"/>
    <cellStyle name="Ezres 2 2 2" xfId="88" xr:uid="{00000000-0005-0000-0000-00001B000000}"/>
    <cellStyle name="Ezres 2 2 2 2" xfId="139" xr:uid="{00000000-0005-0000-0000-00001B000000}"/>
    <cellStyle name="Ezres 2 2 3" xfId="114" xr:uid="{00000000-0005-0000-0000-00001B000000}"/>
    <cellStyle name="Ezres 2 3" xfId="30" xr:uid="{00000000-0005-0000-0000-00001C000000}"/>
    <cellStyle name="Ezres 2 3 2" xfId="89" xr:uid="{00000000-0005-0000-0000-00001C000000}"/>
    <cellStyle name="Ezres 2 3 2 2" xfId="140" xr:uid="{00000000-0005-0000-0000-00001C000000}"/>
    <cellStyle name="Ezres 2 3 3" xfId="115" xr:uid="{00000000-0005-0000-0000-00001C000000}"/>
    <cellStyle name="Ezres 2 4" xfId="31" xr:uid="{00000000-0005-0000-0000-00001D000000}"/>
    <cellStyle name="Ezres 2 4 2" xfId="90" xr:uid="{00000000-0005-0000-0000-00001D000000}"/>
    <cellStyle name="Ezres 2 4 2 2" xfId="141" xr:uid="{00000000-0005-0000-0000-00001D000000}"/>
    <cellStyle name="Ezres 2 4 3" xfId="116" xr:uid="{00000000-0005-0000-0000-00001D000000}"/>
    <cellStyle name="Ezres 2 5" xfId="86" xr:uid="{00000000-0005-0000-0000-00001A000000}"/>
    <cellStyle name="Ezres 2 5 2" xfId="137" xr:uid="{00000000-0005-0000-0000-00001A000000}"/>
    <cellStyle name="Ezres 2 6" xfId="112" xr:uid="{00000000-0005-0000-0000-00001A000000}"/>
    <cellStyle name="Ezres 3" xfId="2" xr:uid="{00000000-0005-0000-0000-00001E000000}"/>
    <cellStyle name="Ezres 3 2" xfId="70" xr:uid="{00000000-0005-0000-0000-00001F000000}"/>
    <cellStyle name="Ezres 3 2 2" xfId="99" xr:uid="{00000000-0005-0000-0000-00001F000000}"/>
    <cellStyle name="Ezres 3 2 2 2" xfId="150" xr:uid="{00000000-0005-0000-0000-00001F000000}"/>
    <cellStyle name="Ezres 3 2 3" xfId="125" xr:uid="{00000000-0005-0000-0000-00001F000000}"/>
    <cellStyle name="Ezres 3 3" xfId="71" xr:uid="{00000000-0005-0000-0000-000020000000}"/>
    <cellStyle name="Ezres 3 3 2" xfId="100" xr:uid="{00000000-0005-0000-0000-000020000000}"/>
    <cellStyle name="Ezres 3 3 2 2" xfId="151" xr:uid="{00000000-0005-0000-0000-000020000000}"/>
    <cellStyle name="Ezres 3 3 3" xfId="126" xr:uid="{00000000-0005-0000-0000-000020000000}"/>
    <cellStyle name="Ezres 3 4" xfId="87" xr:uid="{00000000-0005-0000-0000-00001E000000}"/>
    <cellStyle name="Ezres 3 4 2" xfId="138" xr:uid="{00000000-0005-0000-0000-00001E000000}"/>
    <cellStyle name="Ezres 3 5" xfId="113" xr:uid="{00000000-0005-0000-0000-00001E000000}"/>
    <cellStyle name="Ezres 4" xfId="65" xr:uid="{00000000-0005-0000-0000-000021000000}"/>
    <cellStyle name="Ezres 4 2" xfId="96" xr:uid="{00000000-0005-0000-0000-000021000000}"/>
    <cellStyle name="Ezres 4 2 2" xfId="147" xr:uid="{00000000-0005-0000-0000-000021000000}"/>
    <cellStyle name="Ezres 4 3" xfId="122" xr:uid="{00000000-0005-0000-0000-000021000000}"/>
    <cellStyle name="Ezres 5" xfId="72" xr:uid="{00000000-0005-0000-0000-000022000000}"/>
    <cellStyle name="Ezres 5 2" xfId="101" xr:uid="{00000000-0005-0000-0000-000022000000}"/>
    <cellStyle name="Ezres 5 2 2" xfId="152" xr:uid="{00000000-0005-0000-0000-000022000000}"/>
    <cellStyle name="Ezres 5 3" xfId="127" xr:uid="{00000000-0005-0000-0000-000022000000}"/>
    <cellStyle name="Ezres 6" xfId="110" xr:uid="{00000000-0005-0000-0000-000083000000}"/>
    <cellStyle name="Ezres 6 2" xfId="161" xr:uid="{00000000-0005-0000-0000-000083000000}"/>
    <cellStyle name="Ezres 7" xfId="136" xr:uid="{00000000-0005-0000-0000-00009E000000}"/>
    <cellStyle name="Ezres 8" xfId="164" xr:uid="{00000000-0005-0000-0000-0000D1000000}"/>
    <cellStyle name="Figyelmeztetés 2" xfId="32" xr:uid="{00000000-0005-0000-0000-000023000000}"/>
    <cellStyle name="Hivatkozott cella 2" xfId="33" xr:uid="{00000000-0005-0000-0000-000024000000}"/>
    <cellStyle name="Jegyzet 2" xfId="34" xr:uid="{00000000-0005-0000-0000-000025000000}"/>
    <cellStyle name="Jelölőszín (1) 2" xfId="35" xr:uid="{00000000-0005-0000-0000-000026000000}"/>
    <cellStyle name="Jelölőszín (2) 2" xfId="36" xr:uid="{00000000-0005-0000-0000-000027000000}"/>
    <cellStyle name="Jelölőszín (3) 2" xfId="37" xr:uid="{00000000-0005-0000-0000-000028000000}"/>
    <cellStyle name="Jelölőszín (4) 2" xfId="38" xr:uid="{00000000-0005-0000-0000-000029000000}"/>
    <cellStyle name="Jelölőszín (5) 2" xfId="39" xr:uid="{00000000-0005-0000-0000-00002A000000}"/>
    <cellStyle name="Jelölőszín (6) 2" xfId="40" xr:uid="{00000000-0005-0000-0000-00002B000000}"/>
    <cellStyle name="Jó 2" xfId="41" xr:uid="{00000000-0005-0000-0000-00002C000000}"/>
    <cellStyle name="Kimenet 2" xfId="42" xr:uid="{00000000-0005-0000-0000-00002D000000}"/>
    <cellStyle name="Magyarázó szöveg 2" xfId="43" xr:uid="{00000000-0005-0000-0000-00002E000000}"/>
    <cellStyle name="Normál" xfId="0" builtinId="0"/>
    <cellStyle name="Normál 10" xfId="163" xr:uid="{00000000-0005-0000-0000-0000D2000000}"/>
    <cellStyle name="Normál 2" xfId="3" xr:uid="{00000000-0005-0000-0000-000030000000}"/>
    <cellStyle name="Normál 2 2" xfId="44" xr:uid="{00000000-0005-0000-0000-000031000000}"/>
    <cellStyle name="Normál 2 2 2" xfId="45" xr:uid="{00000000-0005-0000-0000-000032000000}"/>
    <cellStyle name="Normál 2 2 3" xfId="46" xr:uid="{00000000-0005-0000-0000-000033000000}"/>
    <cellStyle name="Normál 2 2 4" xfId="47" xr:uid="{00000000-0005-0000-0000-000034000000}"/>
    <cellStyle name="Normál 2 2 5" xfId="48" xr:uid="{00000000-0005-0000-0000-000035000000}"/>
    <cellStyle name="Normál 2 2 6" xfId="49" xr:uid="{00000000-0005-0000-0000-000036000000}"/>
    <cellStyle name="Normál 2 2 7" xfId="50" xr:uid="{00000000-0005-0000-0000-000037000000}"/>
    <cellStyle name="Normál 2 2 8" xfId="66" xr:uid="{00000000-0005-0000-0000-000038000000}"/>
    <cellStyle name="Normál 2 2 8 2" xfId="97" xr:uid="{00000000-0005-0000-0000-000038000000}"/>
    <cellStyle name="Normál 2 2 8 2 2" xfId="148" xr:uid="{00000000-0005-0000-0000-000038000000}"/>
    <cellStyle name="Normál 2 2 8 3" xfId="123" xr:uid="{00000000-0005-0000-0000-000038000000}"/>
    <cellStyle name="Normál 2 2 9" xfId="82" xr:uid="{00000000-0005-0000-0000-000039000000}"/>
    <cellStyle name="Normál 2 2 9 2" xfId="108" xr:uid="{00000000-0005-0000-0000-000039000000}"/>
    <cellStyle name="Normál 2 2 9 2 2" xfId="159" xr:uid="{00000000-0005-0000-0000-000039000000}"/>
    <cellStyle name="Normál 2 2 9 3" xfId="134" xr:uid="{00000000-0005-0000-0000-000039000000}"/>
    <cellStyle name="Normál 2 3" xfId="51" xr:uid="{00000000-0005-0000-0000-00003A000000}"/>
    <cellStyle name="Normál 2 3 2" xfId="73" xr:uid="{00000000-0005-0000-0000-00003B000000}"/>
    <cellStyle name="Normál 2 3 3" xfId="74" xr:uid="{00000000-0005-0000-0000-00003C000000}"/>
    <cellStyle name="Normál 2 4" xfId="52" xr:uid="{00000000-0005-0000-0000-00003D000000}"/>
    <cellStyle name="Normál 25" xfId="75" xr:uid="{00000000-0005-0000-0000-00003E000000}"/>
    <cellStyle name="Normál 3" xfId="53" xr:uid="{00000000-0005-0000-0000-00003F000000}"/>
    <cellStyle name="Normál 3 2" xfId="69" xr:uid="{00000000-0005-0000-0000-000040000000}"/>
    <cellStyle name="Normál 3 2 2" xfId="98" xr:uid="{00000000-0005-0000-0000-000040000000}"/>
    <cellStyle name="Normál 3 2 2 2" xfId="149" xr:uid="{00000000-0005-0000-0000-000040000000}"/>
    <cellStyle name="Normál 3 2 3" xfId="124" xr:uid="{00000000-0005-0000-0000-000040000000}"/>
    <cellStyle name="Normál 3 3" xfId="83" xr:uid="{00000000-0005-0000-0000-000041000000}"/>
    <cellStyle name="Normál 3 3 2" xfId="109" xr:uid="{00000000-0005-0000-0000-000041000000}"/>
    <cellStyle name="Normál 3 3 2 2" xfId="160" xr:uid="{00000000-0005-0000-0000-000041000000}"/>
    <cellStyle name="Normál 3 3 3" xfId="135" xr:uid="{00000000-0005-0000-0000-000041000000}"/>
    <cellStyle name="Normál 3 4" xfId="91" xr:uid="{00000000-0005-0000-0000-00003F000000}"/>
    <cellStyle name="Normál 3 4 2" xfId="142" xr:uid="{00000000-0005-0000-0000-00003F000000}"/>
    <cellStyle name="Normál 3 5" xfId="117" xr:uid="{00000000-0005-0000-0000-00003F000000}"/>
    <cellStyle name="Normál 4" xfId="54" xr:uid="{00000000-0005-0000-0000-000042000000}"/>
    <cellStyle name="Normál 4 2" xfId="76" xr:uid="{00000000-0005-0000-0000-000043000000}"/>
    <cellStyle name="Normál 4 2 2" xfId="102" xr:uid="{00000000-0005-0000-0000-000043000000}"/>
    <cellStyle name="Normál 4 2 2 2" xfId="153" xr:uid="{00000000-0005-0000-0000-000043000000}"/>
    <cellStyle name="Normál 4 2 3" xfId="128" xr:uid="{00000000-0005-0000-0000-000043000000}"/>
    <cellStyle name="Normál 5" xfId="55" xr:uid="{00000000-0005-0000-0000-000044000000}"/>
    <cellStyle name="Normál 6" xfId="56" xr:uid="{00000000-0005-0000-0000-000045000000}"/>
    <cellStyle name="Normál 6 2" xfId="64" xr:uid="{00000000-0005-0000-0000-000046000000}"/>
    <cellStyle name="Normál 6 2 2" xfId="77" xr:uid="{00000000-0005-0000-0000-000047000000}"/>
    <cellStyle name="Normál 6 2 2 2" xfId="103" xr:uid="{00000000-0005-0000-0000-000047000000}"/>
    <cellStyle name="Normál 6 2 2 2 2" xfId="154" xr:uid="{00000000-0005-0000-0000-000047000000}"/>
    <cellStyle name="Normál 6 2 2 3" xfId="129" xr:uid="{00000000-0005-0000-0000-000047000000}"/>
    <cellStyle name="Normál 6 2 3" xfId="95" xr:uid="{00000000-0005-0000-0000-000046000000}"/>
    <cellStyle name="Normál 6 2 3 2" xfId="146" xr:uid="{00000000-0005-0000-0000-000046000000}"/>
    <cellStyle name="Normál 6 2 4" xfId="121" xr:uid="{00000000-0005-0000-0000-000046000000}"/>
    <cellStyle name="Normál 6 3" xfId="68" xr:uid="{00000000-0005-0000-0000-000048000000}"/>
    <cellStyle name="Normál 6 4" xfId="78" xr:uid="{00000000-0005-0000-0000-000049000000}"/>
    <cellStyle name="Normál 6 4 2" xfId="104" xr:uid="{00000000-0005-0000-0000-000049000000}"/>
    <cellStyle name="Normál 6 4 2 2" xfId="155" xr:uid="{00000000-0005-0000-0000-000049000000}"/>
    <cellStyle name="Normál 6 4 3" xfId="130" xr:uid="{00000000-0005-0000-0000-000049000000}"/>
    <cellStyle name="Normál 6 5" xfId="92" xr:uid="{00000000-0005-0000-0000-000045000000}"/>
    <cellStyle name="Normál 6 5 2" xfId="143" xr:uid="{00000000-0005-0000-0000-000045000000}"/>
    <cellStyle name="Normál 6 6" xfId="118" xr:uid="{00000000-0005-0000-0000-000045000000}"/>
    <cellStyle name="Normál 7" xfId="62" xr:uid="{00000000-0005-0000-0000-00004A000000}"/>
    <cellStyle name="Normál 7 2" xfId="63" xr:uid="{00000000-0005-0000-0000-00004B000000}"/>
    <cellStyle name="Normál 7 2 2" xfId="79" xr:uid="{00000000-0005-0000-0000-00004C000000}"/>
    <cellStyle name="Normál 7 2 2 2" xfId="105" xr:uid="{00000000-0005-0000-0000-00004C000000}"/>
    <cellStyle name="Normál 7 2 2 2 2" xfId="156" xr:uid="{00000000-0005-0000-0000-00004C000000}"/>
    <cellStyle name="Normál 7 2 2 3" xfId="131" xr:uid="{00000000-0005-0000-0000-00004C000000}"/>
    <cellStyle name="Normál 7 2 3" xfId="94" xr:uid="{00000000-0005-0000-0000-00004B000000}"/>
    <cellStyle name="Normál 7 2 3 2" xfId="145" xr:uid="{00000000-0005-0000-0000-00004B000000}"/>
    <cellStyle name="Normál 7 2 4" xfId="120" xr:uid="{00000000-0005-0000-0000-00004B000000}"/>
    <cellStyle name="Normál 7 3" xfId="80" xr:uid="{00000000-0005-0000-0000-00004D000000}"/>
    <cellStyle name="Normál 7 3 2" xfId="106" xr:uid="{00000000-0005-0000-0000-00004D000000}"/>
    <cellStyle name="Normál 7 3 2 2" xfId="157" xr:uid="{00000000-0005-0000-0000-00004D000000}"/>
    <cellStyle name="Normál 7 3 3" xfId="132" xr:uid="{00000000-0005-0000-0000-00004D000000}"/>
    <cellStyle name="Normál 7 4" xfId="93" xr:uid="{00000000-0005-0000-0000-00004A000000}"/>
    <cellStyle name="Normál 7 4 2" xfId="144" xr:uid="{00000000-0005-0000-0000-00004A000000}"/>
    <cellStyle name="Normál 7 5" xfId="119" xr:uid="{00000000-0005-0000-0000-00004A000000}"/>
    <cellStyle name="Normál 8" xfId="81" xr:uid="{00000000-0005-0000-0000-00004E000000}"/>
    <cellStyle name="Normál 8 2" xfId="107" xr:uid="{00000000-0005-0000-0000-00004E000000}"/>
    <cellStyle name="Normál 8 2 2" xfId="158" xr:uid="{00000000-0005-0000-0000-00004E000000}"/>
    <cellStyle name="Normál 8 2 3" xfId="166" xr:uid="{00000000-0005-0000-0000-000004000000}"/>
    <cellStyle name="Normál 8 3" xfId="133" xr:uid="{00000000-0005-0000-0000-00004E000000}"/>
    <cellStyle name="Normál 8 4" xfId="165" xr:uid="{00000000-0005-0000-0000-000003000000}"/>
    <cellStyle name="Normál 9" xfId="111" xr:uid="{3657A40A-FDD1-46EB-82FB-910ABBF6176F}"/>
    <cellStyle name="Normál 9 2" xfId="162" xr:uid="{3657A40A-FDD1-46EB-82FB-910ABBF6176F}"/>
    <cellStyle name="Normál_4 sz táblázat a rendelethez" xfId="67" xr:uid="{00000000-0005-0000-0000-00004F000000}"/>
    <cellStyle name="Normal_Előkészítési kiadások 2005_12_22 ML" xfId="57" xr:uid="{00000000-0005-0000-0000-000050000000}"/>
    <cellStyle name="Összesen 2" xfId="58" xr:uid="{00000000-0005-0000-0000-000051000000}"/>
    <cellStyle name="Rossz 2" xfId="59" xr:uid="{00000000-0005-0000-0000-000052000000}"/>
    <cellStyle name="Semleges 2" xfId="60" xr:uid="{00000000-0005-0000-0000-000053000000}"/>
    <cellStyle name="Számítás 2" xfId="61" xr:uid="{00000000-0005-0000-0000-000054000000}"/>
    <cellStyle name="TableStyleLight1" xfId="84" xr:uid="{00000000-0005-0000-0000-00005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161</xdr:row>
      <xdr:rowOff>0</xdr:rowOff>
    </xdr:from>
    <xdr:to>
      <xdr:col>5</xdr:col>
      <xdr:colOff>30919</xdr:colOff>
      <xdr:row>161</xdr:row>
      <xdr:rowOff>31262</xdr:rowOff>
    </xdr:to>
    <xdr:sp macro="" textlink="">
      <xdr:nvSpPr>
        <xdr:cNvPr id="2" name="Rectangle 225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30919</xdr:colOff>
      <xdr:row>161</xdr:row>
      <xdr:rowOff>31262</xdr:rowOff>
    </xdr:to>
    <xdr:sp macro="" textlink="">
      <xdr:nvSpPr>
        <xdr:cNvPr id="3" name="Rectangle 226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28922</xdr:colOff>
      <xdr:row>161</xdr:row>
      <xdr:rowOff>31262</xdr:rowOff>
    </xdr:to>
    <xdr:sp macro="" textlink="">
      <xdr:nvSpPr>
        <xdr:cNvPr id="4" name="Rectangle 225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28922</xdr:colOff>
      <xdr:row>161</xdr:row>
      <xdr:rowOff>31262</xdr:rowOff>
    </xdr:to>
    <xdr:sp macro="" textlink="">
      <xdr:nvSpPr>
        <xdr:cNvPr id="5" name="Rectangle 226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28921</xdr:colOff>
      <xdr:row>161</xdr:row>
      <xdr:rowOff>31262</xdr:rowOff>
    </xdr:to>
    <xdr:sp macro="" textlink="">
      <xdr:nvSpPr>
        <xdr:cNvPr id="6" name="Rectangle 2259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28921</xdr:colOff>
      <xdr:row>161</xdr:row>
      <xdr:rowOff>31262</xdr:rowOff>
    </xdr:to>
    <xdr:sp macro="" textlink="">
      <xdr:nvSpPr>
        <xdr:cNvPr id="7" name="Rectangle 2260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28575</xdr:colOff>
      <xdr:row>161</xdr:row>
      <xdr:rowOff>31262</xdr:rowOff>
    </xdr:to>
    <xdr:sp macro="" textlink="">
      <xdr:nvSpPr>
        <xdr:cNvPr id="8" name="Rectangle 225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28575</xdr:colOff>
      <xdr:row>161</xdr:row>
      <xdr:rowOff>31262</xdr:rowOff>
    </xdr:to>
    <xdr:sp macro="" textlink="">
      <xdr:nvSpPr>
        <xdr:cNvPr id="9" name="Rectangle 226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30919</xdr:colOff>
      <xdr:row>161</xdr:row>
      <xdr:rowOff>31262</xdr:rowOff>
    </xdr:to>
    <xdr:sp macro="" textlink="">
      <xdr:nvSpPr>
        <xdr:cNvPr id="10" name="Rectangle 225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30919</xdr:colOff>
      <xdr:row>161</xdr:row>
      <xdr:rowOff>31262</xdr:rowOff>
    </xdr:to>
    <xdr:sp macro="" textlink="">
      <xdr:nvSpPr>
        <xdr:cNvPr id="11" name="Rectangle 226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28922</xdr:colOff>
      <xdr:row>161</xdr:row>
      <xdr:rowOff>31262</xdr:rowOff>
    </xdr:to>
    <xdr:sp macro="" textlink="">
      <xdr:nvSpPr>
        <xdr:cNvPr id="12" name="Rectangle 2259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28922</xdr:colOff>
      <xdr:row>161</xdr:row>
      <xdr:rowOff>31262</xdr:rowOff>
    </xdr:to>
    <xdr:sp macro="" textlink="">
      <xdr:nvSpPr>
        <xdr:cNvPr id="13" name="Rectangle 226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28921</xdr:colOff>
      <xdr:row>161</xdr:row>
      <xdr:rowOff>31262</xdr:rowOff>
    </xdr:to>
    <xdr:sp macro="" textlink="">
      <xdr:nvSpPr>
        <xdr:cNvPr id="14" name="Rectangle 2259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28921</xdr:colOff>
      <xdr:row>161</xdr:row>
      <xdr:rowOff>31262</xdr:rowOff>
    </xdr:to>
    <xdr:sp macro="" textlink="">
      <xdr:nvSpPr>
        <xdr:cNvPr id="15" name="Rectangle 2260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28575</xdr:colOff>
      <xdr:row>161</xdr:row>
      <xdr:rowOff>31262</xdr:rowOff>
    </xdr:to>
    <xdr:sp macro="" textlink="">
      <xdr:nvSpPr>
        <xdr:cNvPr id="16" name="Rectangle 2259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28575</xdr:colOff>
      <xdr:row>161</xdr:row>
      <xdr:rowOff>31262</xdr:rowOff>
    </xdr:to>
    <xdr:sp macro="" textlink="">
      <xdr:nvSpPr>
        <xdr:cNvPr id="17" name="Rectangle 2260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30919</xdr:colOff>
      <xdr:row>161</xdr:row>
      <xdr:rowOff>31262</xdr:rowOff>
    </xdr:to>
    <xdr:sp macro="" textlink="">
      <xdr:nvSpPr>
        <xdr:cNvPr id="18" name="Rectangle 2259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30919</xdr:colOff>
      <xdr:row>161</xdr:row>
      <xdr:rowOff>31262</xdr:rowOff>
    </xdr:to>
    <xdr:sp macro="" textlink="">
      <xdr:nvSpPr>
        <xdr:cNvPr id="19" name="Rectangle 2260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28922</xdr:colOff>
      <xdr:row>161</xdr:row>
      <xdr:rowOff>31262</xdr:rowOff>
    </xdr:to>
    <xdr:sp macro="" textlink="">
      <xdr:nvSpPr>
        <xdr:cNvPr id="20" name="Rectangle 225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28922</xdr:colOff>
      <xdr:row>161</xdr:row>
      <xdr:rowOff>31262</xdr:rowOff>
    </xdr:to>
    <xdr:sp macro="" textlink="">
      <xdr:nvSpPr>
        <xdr:cNvPr id="21" name="Rectangle 226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28921</xdr:colOff>
      <xdr:row>161</xdr:row>
      <xdr:rowOff>31262</xdr:rowOff>
    </xdr:to>
    <xdr:sp macro="" textlink="">
      <xdr:nvSpPr>
        <xdr:cNvPr id="22" name="Rectangle 2259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28921</xdr:colOff>
      <xdr:row>161</xdr:row>
      <xdr:rowOff>31262</xdr:rowOff>
    </xdr:to>
    <xdr:sp macro="" textlink="">
      <xdr:nvSpPr>
        <xdr:cNvPr id="23" name="Rectangle 2260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28575</xdr:colOff>
      <xdr:row>161</xdr:row>
      <xdr:rowOff>31262</xdr:rowOff>
    </xdr:to>
    <xdr:sp macro="" textlink="">
      <xdr:nvSpPr>
        <xdr:cNvPr id="24" name="Rectangle 2259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28575</xdr:colOff>
      <xdr:row>161</xdr:row>
      <xdr:rowOff>31262</xdr:rowOff>
    </xdr:to>
    <xdr:sp macro="" textlink="">
      <xdr:nvSpPr>
        <xdr:cNvPr id="25" name="Rectangle 2260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30919</xdr:colOff>
      <xdr:row>161</xdr:row>
      <xdr:rowOff>31262</xdr:rowOff>
    </xdr:to>
    <xdr:sp macro="" textlink="">
      <xdr:nvSpPr>
        <xdr:cNvPr id="26" name="Rectangle 2259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30919</xdr:colOff>
      <xdr:row>161</xdr:row>
      <xdr:rowOff>31262</xdr:rowOff>
    </xdr:to>
    <xdr:sp macro="" textlink="">
      <xdr:nvSpPr>
        <xdr:cNvPr id="27" name="Rectangle 2260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28922</xdr:colOff>
      <xdr:row>161</xdr:row>
      <xdr:rowOff>31262</xdr:rowOff>
    </xdr:to>
    <xdr:sp macro="" textlink="">
      <xdr:nvSpPr>
        <xdr:cNvPr id="28" name="Rectangle 2259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28922</xdr:colOff>
      <xdr:row>161</xdr:row>
      <xdr:rowOff>31262</xdr:rowOff>
    </xdr:to>
    <xdr:sp macro="" textlink="">
      <xdr:nvSpPr>
        <xdr:cNvPr id="29" name="Rectangle 2260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28921</xdr:colOff>
      <xdr:row>161</xdr:row>
      <xdr:rowOff>31262</xdr:rowOff>
    </xdr:to>
    <xdr:sp macro="" textlink="">
      <xdr:nvSpPr>
        <xdr:cNvPr id="30" name="Rectangle 225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28921</xdr:colOff>
      <xdr:row>161</xdr:row>
      <xdr:rowOff>31262</xdr:rowOff>
    </xdr:to>
    <xdr:sp macro="" textlink="">
      <xdr:nvSpPr>
        <xdr:cNvPr id="31" name="Rectangle 226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28575</xdr:colOff>
      <xdr:row>161</xdr:row>
      <xdr:rowOff>31262</xdr:rowOff>
    </xdr:to>
    <xdr:sp macro="" textlink="">
      <xdr:nvSpPr>
        <xdr:cNvPr id="32" name="Rectangle 2259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28575</xdr:colOff>
      <xdr:row>161</xdr:row>
      <xdr:rowOff>31262</xdr:rowOff>
    </xdr:to>
    <xdr:sp macro="" textlink="">
      <xdr:nvSpPr>
        <xdr:cNvPr id="33" name="Rectangle 2260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30919</xdr:colOff>
      <xdr:row>161</xdr:row>
      <xdr:rowOff>31262</xdr:rowOff>
    </xdr:to>
    <xdr:sp macro="" textlink="">
      <xdr:nvSpPr>
        <xdr:cNvPr id="34" name="Rectangle 2259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30919</xdr:colOff>
      <xdr:row>161</xdr:row>
      <xdr:rowOff>31262</xdr:rowOff>
    </xdr:to>
    <xdr:sp macro="" textlink="">
      <xdr:nvSpPr>
        <xdr:cNvPr id="35" name="Rectangle 2260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28922</xdr:colOff>
      <xdr:row>161</xdr:row>
      <xdr:rowOff>31262</xdr:rowOff>
    </xdr:to>
    <xdr:sp macro="" textlink="">
      <xdr:nvSpPr>
        <xdr:cNvPr id="36" name="Rectangle 2259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28922</xdr:colOff>
      <xdr:row>161</xdr:row>
      <xdr:rowOff>31262</xdr:rowOff>
    </xdr:to>
    <xdr:sp macro="" textlink="">
      <xdr:nvSpPr>
        <xdr:cNvPr id="37" name="Rectangle 2260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28921</xdr:colOff>
      <xdr:row>161</xdr:row>
      <xdr:rowOff>31262</xdr:rowOff>
    </xdr:to>
    <xdr:sp macro="" textlink="">
      <xdr:nvSpPr>
        <xdr:cNvPr id="38" name="Rectangle 2259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28921</xdr:colOff>
      <xdr:row>161</xdr:row>
      <xdr:rowOff>31262</xdr:rowOff>
    </xdr:to>
    <xdr:sp macro="" textlink="">
      <xdr:nvSpPr>
        <xdr:cNvPr id="39" name="Rectangle 2260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28575</xdr:colOff>
      <xdr:row>161</xdr:row>
      <xdr:rowOff>31262</xdr:rowOff>
    </xdr:to>
    <xdr:sp macro="" textlink="">
      <xdr:nvSpPr>
        <xdr:cNvPr id="40" name="Rectangle 225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28575</xdr:colOff>
      <xdr:row>161</xdr:row>
      <xdr:rowOff>31262</xdr:rowOff>
    </xdr:to>
    <xdr:sp macro="" textlink="">
      <xdr:nvSpPr>
        <xdr:cNvPr id="41" name="Rectangle 226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30919</xdr:colOff>
      <xdr:row>161</xdr:row>
      <xdr:rowOff>31262</xdr:rowOff>
    </xdr:to>
    <xdr:sp macro="" textlink="">
      <xdr:nvSpPr>
        <xdr:cNvPr id="42" name="Rectangle 2259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30919</xdr:colOff>
      <xdr:row>161</xdr:row>
      <xdr:rowOff>31262</xdr:rowOff>
    </xdr:to>
    <xdr:sp macro="" textlink="">
      <xdr:nvSpPr>
        <xdr:cNvPr id="43" name="Rectangle 2260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28922</xdr:colOff>
      <xdr:row>161</xdr:row>
      <xdr:rowOff>31262</xdr:rowOff>
    </xdr:to>
    <xdr:sp macro="" textlink="">
      <xdr:nvSpPr>
        <xdr:cNvPr id="44" name="Rectangle 2259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28922</xdr:colOff>
      <xdr:row>161</xdr:row>
      <xdr:rowOff>31262</xdr:rowOff>
    </xdr:to>
    <xdr:sp macro="" textlink="">
      <xdr:nvSpPr>
        <xdr:cNvPr id="45" name="Rectangle 2260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28921</xdr:colOff>
      <xdr:row>161</xdr:row>
      <xdr:rowOff>31262</xdr:rowOff>
    </xdr:to>
    <xdr:sp macro="" textlink="">
      <xdr:nvSpPr>
        <xdr:cNvPr id="46" name="Rectangle 2259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28921</xdr:colOff>
      <xdr:row>161</xdr:row>
      <xdr:rowOff>31262</xdr:rowOff>
    </xdr:to>
    <xdr:sp macro="" textlink="">
      <xdr:nvSpPr>
        <xdr:cNvPr id="47" name="Rectangle 2260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28575</xdr:colOff>
      <xdr:row>161</xdr:row>
      <xdr:rowOff>31262</xdr:rowOff>
    </xdr:to>
    <xdr:sp macro="" textlink="">
      <xdr:nvSpPr>
        <xdr:cNvPr id="48" name="Rectangle 2259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28575</xdr:colOff>
      <xdr:row>161</xdr:row>
      <xdr:rowOff>31262</xdr:rowOff>
    </xdr:to>
    <xdr:sp macro="" textlink="">
      <xdr:nvSpPr>
        <xdr:cNvPr id="49" name="Rectangle 2260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30919</xdr:colOff>
      <xdr:row>161</xdr:row>
      <xdr:rowOff>31262</xdr:rowOff>
    </xdr:to>
    <xdr:sp macro="" textlink="">
      <xdr:nvSpPr>
        <xdr:cNvPr id="50" name="Rectangle 225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30919</xdr:colOff>
      <xdr:row>161</xdr:row>
      <xdr:rowOff>31262</xdr:rowOff>
    </xdr:to>
    <xdr:sp macro="" textlink="">
      <xdr:nvSpPr>
        <xdr:cNvPr id="51" name="Rectangle 226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28922</xdr:colOff>
      <xdr:row>161</xdr:row>
      <xdr:rowOff>31262</xdr:rowOff>
    </xdr:to>
    <xdr:sp macro="" textlink="">
      <xdr:nvSpPr>
        <xdr:cNvPr id="52" name="Rectangle 2259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28922</xdr:colOff>
      <xdr:row>161</xdr:row>
      <xdr:rowOff>31262</xdr:rowOff>
    </xdr:to>
    <xdr:sp macro="" textlink="">
      <xdr:nvSpPr>
        <xdr:cNvPr id="53" name="Rectangle 2260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28921</xdr:colOff>
      <xdr:row>161</xdr:row>
      <xdr:rowOff>31262</xdr:rowOff>
    </xdr:to>
    <xdr:sp macro="" textlink="">
      <xdr:nvSpPr>
        <xdr:cNvPr id="54" name="Rectangle 2259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28921</xdr:colOff>
      <xdr:row>161</xdr:row>
      <xdr:rowOff>31262</xdr:rowOff>
    </xdr:to>
    <xdr:sp macro="" textlink="">
      <xdr:nvSpPr>
        <xdr:cNvPr id="55" name="Rectangle 2260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28575</xdr:colOff>
      <xdr:row>161</xdr:row>
      <xdr:rowOff>31262</xdr:rowOff>
    </xdr:to>
    <xdr:sp macro="" textlink="">
      <xdr:nvSpPr>
        <xdr:cNvPr id="56" name="Rectangle 2259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28575</xdr:colOff>
      <xdr:row>161</xdr:row>
      <xdr:rowOff>31262</xdr:rowOff>
    </xdr:to>
    <xdr:sp macro="" textlink="">
      <xdr:nvSpPr>
        <xdr:cNvPr id="57" name="Rectangle 2260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30919</xdr:colOff>
      <xdr:row>161</xdr:row>
      <xdr:rowOff>31262</xdr:rowOff>
    </xdr:to>
    <xdr:sp macro="" textlink="">
      <xdr:nvSpPr>
        <xdr:cNvPr id="58" name="Rectangle 2259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30919</xdr:colOff>
      <xdr:row>161</xdr:row>
      <xdr:rowOff>31262</xdr:rowOff>
    </xdr:to>
    <xdr:sp macro="" textlink="">
      <xdr:nvSpPr>
        <xdr:cNvPr id="59" name="Rectangle 2260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28922</xdr:colOff>
      <xdr:row>161</xdr:row>
      <xdr:rowOff>31262</xdr:rowOff>
    </xdr:to>
    <xdr:sp macro="" textlink="">
      <xdr:nvSpPr>
        <xdr:cNvPr id="60" name="Rectangle 22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28922</xdr:colOff>
      <xdr:row>161</xdr:row>
      <xdr:rowOff>31262</xdr:rowOff>
    </xdr:to>
    <xdr:sp macro="" textlink="">
      <xdr:nvSpPr>
        <xdr:cNvPr id="61" name="Rectangle 22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28921</xdr:colOff>
      <xdr:row>161</xdr:row>
      <xdr:rowOff>31262</xdr:rowOff>
    </xdr:to>
    <xdr:sp macro="" textlink="">
      <xdr:nvSpPr>
        <xdr:cNvPr id="62" name="Rectangle 2259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28921</xdr:colOff>
      <xdr:row>161</xdr:row>
      <xdr:rowOff>31262</xdr:rowOff>
    </xdr:to>
    <xdr:sp macro="" textlink="">
      <xdr:nvSpPr>
        <xdr:cNvPr id="63" name="Rectangle 2260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28575</xdr:colOff>
      <xdr:row>161</xdr:row>
      <xdr:rowOff>31262</xdr:rowOff>
    </xdr:to>
    <xdr:sp macro="" textlink="">
      <xdr:nvSpPr>
        <xdr:cNvPr id="64" name="Rectangle 2259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28575</xdr:colOff>
      <xdr:row>161</xdr:row>
      <xdr:rowOff>31262</xdr:rowOff>
    </xdr:to>
    <xdr:sp macro="" textlink="">
      <xdr:nvSpPr>
        <xdr:cNvPr id="65" name="Rectangle 2260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30919</xdr:colOff>
      <xdr:row>161</xdr:row>
      <xdr:rowOff>31262</xdr:rowOff>
    </xdr:to>
    <xdr:sp macro="" textlink="">
      <xdr:nvSpPr>
        <xdr:cNvPr id="66" name="Rectangle 2259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30919</xdr:colOff>
      <xdr:row>161</xdr:row>
      <xdr:rowOff>31262</xdr:rowOff>
    </xdr:to>
    <xdr:sp macro="" textlink="">
      <xdr:nvSpPr>
        <xdr:cNvPr id="67" name="Rectangle 2260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28922</xdr:colOff>
      <xdr:row>161</xdr:row>
      <xdr:rowOff>31262</xdr:rowOff>
    </xdr:to>
    <xdr:sp macro="" textlink="">
      <xdr:nvSpPr>
        <xdr:cNvPr id="68" name="Rectangle 2259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28922</xdr:colOff>
      <xdr:row>161</xdr:row>
      <xdr:rowOff>31262</xdr:rowOff>
    </xdr:to>
    <xdr:sp macro="" textlink="">
      <xdr:nvSpPr>
        <xdr:cNvPr id="69" name="Rectangle 2260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28921</xdr:colOff>
      <xdr:row>161</xdr:row>
      <xdr:rowOff>31262</xdr:rowOff>
    </xdr:to>
    <xdr:sp macro="" textlink="">
      <xdr:nvSpPr>
        <xdr:cNvPr id="70" name="Rectangle 225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28921</xdr:colOff>
      <xdr:row>161</xdr:row>
      <xdr:rowOff>31262</xdr:rowOff>
    </xdr:to>
    <xdr:sp macro="" textlink="">
      <xdr:nvSpPr>
        <xdr:cNvPr id="71" name="Rectangle 226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28575</xdr:colOff>
      <xdr:row>161</xdr:row>
      <xdr:rowOff>31262</xdr:rowOff>
    </xdr:to>
    <xdr:sp macro="" textlink="">
      <xdr:nvSpPr>
        <xdr:cNvPr id="72" name="Rectangle 2259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28575</xdr:colOff>
      <xdr:row>161</xdr:row>
      <xdr:rowOff>31262</xdr:rowOff>
    </xdr:to>
    <xdr:sp macro="" textlink="">
      <xdr:nvSpPr>
        <xdr:cNvPr id="73" name="Rectangle 2260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30919</xdr:colOff>
      <xdr:row>161</xdr:row>
      <xdr:rowOff>31262</xdr:rowOff>
    </xdr:to>
    <xdr:sp macro="" textlink="">
      <xdr:nvSpPr>
        <xdr:cNvPr id="74" name="Rectangle 2259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30919</xdr:colOff>
      <xdr:row>161</xdr:row>
      <xdr:rowOff>31262</xdr:rowOff>
    </xdr:to>
    <xdr:sp macro="" textlink="">
      <xdr:nvSpPr>
        <xdr:cNvPr id="75" name="Rectangle 2260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28922</xdr:colOff>
      <xdr:row>161</xdr:row>
      <xdr:rowOff>31262</xdr:rowOff>
    </xdr:to>
    <xdr:sp macro="" textlink="">
      <xdr:nvSpPr>
        <xdr:cNvPr id="76" name="Rectangle 2259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28922</xdr:colOff>
      <xdr:row>161</xdr:row>
      <xdr:rowOff>31262</xdr:rowOff>
    </xdr:to>
    <xdr:sp macro="" textlink="">
      <xdr:nvSpPr>
        <xdr:cNvPr id="77" name="Rectangle 2260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28921</xdr:colOff>
      <xdr:row>161</xdr:row>
      <xdr:rowOff>31262</xdr:rowOff>
    </xdr:to>
    <xdr:sp macro="" textlink="">
      <xdr:nvSpPr>
        <xdr:cNvPr id="78" name="Rectangle 2259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28921</xdr:colOff>
      <xdr:row>161</xdr:row>
      <xdr:rowOff>31262</xdr:rowOff>
    </xdr:to>
    <xdr:sp macro="" textlink="">
      <xdr:nvSpPr>
        <xdr:cNvPr id="79" name="Rectangle 2260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28575</xdr:colOff>
      <xdr:row>161</xdr:row>
      <xdr:rowOff>31262</xdr:rowOff>
    </xdr:to>
    <xdr:sp macro="" textlink="">
      <xdr:nvSpPr>
        <xdr:cNvPr id="80" name="Rectangle 225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28575</xdr:colOff>
      <xdr:row>161</xdr:row>
      <xdr:rowOff>31262</xdr:rowOff>
    </xdr:to>
    <xdr:sp macro="" textlink="">
      <xdr:nvSpPr>
        <xdr:cNvPr id="81" name="Rectangle 226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30919</xdr:colOff>
      <xdr:row>161</xdr:row>
      <xdr:rowOff>31262</xdr:rowOff>
    </xdr:to>
    <xdr:sp macro="" textlink="">
      <xdr:nvSpPr>
        <xdr:cNvPr id="82" name="Rectangle 2259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30919</xdr:colOff>
      <xdr:row>161</xdr:row>
      <xdr:rowOff>31262</xdr:rowOff>
    </xdr:to>
    <xdr:sp macro="" textlink="">
      <xdr:nvSpPr>
        <xdr:cNvPr id="83" name="Rectangle 2260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28922</xdr:colOff>
      <xdr:row>161</xdr:row>
      <xdr:rowOff>31262</xdr:rowOff>
    </xdr:to>
    <xdr:sp macro="" textlink="">
      <xdr:nvSpPr>
        <xdr:cNvPr id="84" name="Rectangle 2259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28922</xdr:colOff>
      <xdr:row>161</xdr:row>
      <xdr:rowOff>31262</xdr:rowOff>
    </xdr:to>
    <xdr:sp macro="" textlink="">
      <xdr:nvSpPr>
        <xdr:cNvPr id="85" name="Rectangle 2260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28921</xdr:colOff>
      <xdr:row>161</xdr:row>
      <xdr:rowOff>31262</xdr:rowOff>
    </xdr:to>
    <xdr:sp macro="" textlink="">
      <xdr:nvSpPr>
        <xdr:cNvPr id="86" name="Rectangle 2259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28921</xdr:colOff>
      <xdr:row>161</xdr:row>
      <xdr:rowOff>31262</xdr:rowOff>
    </xdr:to>
    <xdr:sp macro="" textlink="">
      <xdr:nvSpPr>
        <xdr:cNvPr id="87" name="Rectangle 2260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28575</xdr:colOff>
      <xdr:row>161</xdr:row>
      <xdr:rowOff>31262</xdr:rowOff>
    </xdr:to>
    <xdr:sp macro="" textlink="">
      <xdr:nvSpPr>
        <xdr:cNvPr id="88" name="Rectangle 2259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28575</xdr:colOff>
      <xdr:row>161</xdr:row>
      <xdr:rowOff>31262</xdr:rowOff>
    </xdr:to>
    <xdr:sp macro="" textlink="">
      <xdr:nvSpPr>
        <xdr:cNvPr id="89" name="Rectangle 2260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30919</xdr:colOff>
      <xdr:row>161</xdr:row>
      <xdr:rowOff>31262</xdr:rowOff>
    </xdr:to>
    <xdr:sp macro="" textlink="">
      <xdr:nvSpPr>
        <xdr:cNvPr id="90" name="Rectangle 225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30919</xdr:colOff>
      <xdr:row>161</xdr:row>
      <xdr:rowOff>31262</xdr:rowOff>
    </xdr:to>
    <xdr:sp macro="" textlink="">
      <xdr:nvSpPr>
        <xdr:cNvPr id="91" name="Rectangle 226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28922</xdr:colOff>
      <xdr:row>161</xdr:row>
      <xdr:rowOff>31262</xdr:rowOff>
    </xdr:to>
    <xdr:sp macro="" textlink="">
      <xdr:nvSpPr>
        <xdr:cNvPr id="92" name="Rectangle 225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28922</xdr:colOff>
      <xdr:row>161</xdr:row>
      <xdr:rowOff>31262</xdr:rowOff>
    </xdr:to>
    <xdr:sp macro="" textlink="">
      <xdr:nvSpPr>
        <xdr:cNvPr id="93" name="Rectangle 2260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28921</xdr:colOff>
      <xdr:row>161</xdr:row>
      <xdr:rowOff>31262</xdr:rowOff>
    </xdr:to>
    <xdr:sp macro="" textlink="">
      <xdr:nvSpPr>
        <xdr:cNvPr id="94" name="Rectangle 225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28921</xdr:colOff>
      <xdr:row>161</xdr:row>
      <xdr:rowOff>31262</xdr:rowOff>
    </xdr:to>
    <xdr:sp macro="" textlink="">
      <xdr:nvSpPr>
        <xdr:cNvPr id="95" name="Rectangle 2260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28575</xdr:colOff>
      <xdr:row>161</xdr:row>
      <xdr:rowOff>31262</xdr:rowOff>
    </xdr:to>
    <xdr:sp macro="" textlink="">
      <xdr:nvSpPr>
        <xdr:cNvPr id="96" name="Rectangle 225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28575</xdr:colOff>
      <xdr:row>161</xdr:row>
      <xdr:rowOff>31262</xdr:rowOff>
    </xdr:to>
    <xdr:sp macro="" textlink="">
      <xdr:nvSpPr>
        <xdr:cNvPr id="97" name="Rectangle 2260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>
          <a:spLocks noChangeArrowheads="1"/>
        </xdr:cNvSpPr>
      </xdr:nvSpPr>
      <xdr:spPr bwMode="auto">
        <a:xfrm>
          <a:off x="8305800" y="2773680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3543300</xdr:colOff>
      <xdr:row>180</xdr:row>
      <xdr:rowOff>0</xdr:rowOff>
    </xdr:from>
    <xdr:to>
      <xdr:col>3</xdr:col>
      <xdr:colOff>108757</xdr:colOff>
      <xdr:row>180</xdr:row>
      <xdr:rowOff>31643</xdr:rowOff>
    </xdr:to>
    <xdr:sp macro="" textlink="">
      <xdr:nvSpPr>
        <xdr:cNvPr id="98" name="Téglalap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ChangeArrowheads="1"/>
        </xdr:cNvSpPr>
      </xdr:nvSpPr>
      <xdr:spPr bwMode="auto">
        <a:xfrm>
          <a:off x="1819275" y="30937200"/>
          <a:ext cx="612889" cy="3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3543300</xdr:colOff>
      <xdr:row>180</xdr:row>
      <xdr:rowOff>0</xdr:rowOff>
    </xdr:from>
    <xdr:to>
      <xdr:col>3</xdr:col>
      <xdr:colOff>108757</xdr:colOff>
      <xdr:row>180</xdr:row>
      <xdr:rowOff>31643</xdr:rowOff>
    </xdr:to>
    <xdr:sp macro="" textlink="">
      <xdr:nvSpPr>
        <xdr:cNvPr id="99" name="Téglalap 98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>
          <a:spLocks noChangeArrowheads="1"/>
        </xdr:cNvSpPr>
      </xdr:nvSpPr>
      <xdr:spPr bwMode="auto">
        <a:xfrm>
          <a:off x="1819275" y="30937200"/>
          <a:ext cx="612889" cy="3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3105150</xdr:colOff>
      <xdr:row>180</xdr:row>
      <xdr:rowOff>0</xdr:rowOff>
    </xdr:from>
    <xdr:to>
      <xdr:col>3</xdr:col>
      <xdr:colOff>112567</xdr:colOff>
      <xdr:row>180</xdr:row>
      <xdr:rowOff>31262</xdr:rowOff>
    </xdr:to>
    <xdr:sp macro="" textlink="">
      <xdr:nvSpPr>
        <xdr:cNvPr id="100" name="Rectangle 225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Arrowheads="1"/>
        </xdr:cNvSpPr>
      </xdr:nvSpPr>
      <xdr:spPr bwMode="auto">
        <a:xfrm>
          <a:off x="1819275" y="30937200"/>
          <a:ext cx="61669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3543300</xdr:colOff>
      <xdr:row>180</xdr:row>
      <xdr:rowOff>0</xdr:rowOff>
    </xdr:from>
    <xdr:to>
      <xdr:col>3</xdr:col>
      <xdr:colOff>108757</xdr:colOff>
      <xdr:row>180</xdr:row>
      <xdr:rowOff>32024</xdr:rowOff>
    </xdr:to>
    <xdr:sp macro="" textlink="">
      <xdr:nvSpPr>
        <xdr:cNvPr id="101" name="Téglalap 1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>
          <a:spLocks noChangeArrowheads="1"/>
        </xdr:cNvSpPr>
      </xdr:nvSpPr>
      <xdr:spPr bwMode="auto">
        <a:xfrm>
          <a:off x="1819275" y="30937200"/>
          <a:ext cx="612889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3543300</xdr:colOff>
      <xdr:row>180</xdr:row>
      <xdr:rowOff>0</xdr:rowOff>
    </xdr:from>
    <xdr:to>
      <xdr:col>3</xdr:col>
      <xdr:colOff>108757</xdr:colOff>
      <xdr:row>180</xdr:row>
      <xdr:rowOff>32024</xdr:rowOff>
    </xdr:to>
    <xdr:sp macro="" textlink="">
      <xdr:nvSpPr>
        <xdr:cNvPr id="102" name="Téglalap 2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>
          <a:spLocks noChangeArrowheads="1"/>
        </xdr:cNvSpPr>
      </xdr:nvSpPr>
      <xdr:spPr bwMode="auto">
        <a:xfrm>
          <a:off x="1819275" y="30937200"/>
          <a:ext cx="612889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3105150</xdr:colOff>
      <xdr:row>180</xdr:row>
      <xdr:rowOff>0</xdr:rowOff>
    </xdr:from>
    <xdr:to>
      <xdr:col>3</xdr:col>
      <xdr:colOff>112567</xdr:colOff>
      <xdr:row>180</xdr:row>
      <xdr:rowOff>32024</xdr:rowOff>
    </xdr:to>
    <xdr:sp macro="" textlink="">
      <xdr:nvSpPr>
        <xdr:cNvPr id="103" name="Téglalap 1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>
          <a:spLocks noChangeArrowheads="1"/>
        </xdr:cNvSpPr>
      </xdr:nvSpPr>
      <xdr:spPr bwMode="auto">
        <a:xfrm>
          <a:off x="1819275" y="30937200"/>
          <a:ext cx="616699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3105150</xdr:colOff>
      <xdr:row>180</xdr:row>
      <xdr:rowOff>0</xdr:rowOff>
    </xdr:from>
    <xdr:to>
      <xdr:col>3</xdr:col>
      <xdr:colOff>112567</xdr:colOff>
      <xdr:row>180</xdr:row>
      <xdr:rowOff>32024</xdr:rowOff>
    </xdr:to>
    <xdr:sp macro="" textlink="">
      <xdr:nvSpPr>
        <xdr:cNvPr id="104" name="Téglalap 2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ChangeArrowheads="1"/>
        </xdr:cNvSpPr>
      </xdr:nvSpPr>
      <xdr:spPr bwMode="auto">
        <a:xfrm>
          <a:off x="1819275" y="30937200"/>
          <a:ext cx="616699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3067050</xdr:colOff>
      <xdr:row>180</xdr:row>
      <xdr:rowOff>0</xdr:rowOff>
    </xdr:from>
    <xdr:to>
      <xdr:col>3</xdr:col>
      <xdr:colOff>112567</xdr:colOff>
      <xdr:row>180</xdr:row>
      <xdr:rowOff>32405</xdr:rowOff>
    </xdr:to>
    <xdr:sp macro="" textlink="">
      <xdr:nvSpPr>
        <xdr:cNvPr id="105" name="Téglalap 1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>
          <a:spLocks noChangeArrowheads="1"/>
        </xdr:cNvSpPr>
      </xdr:nvSpPr>
      <xdr:spPr bwMode="auto">
        <a:xfrm>
          <a:off x="1819275" y="30937200"/>
          <a:ext cx="616699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180</xdr:row>
      <xdr:rowOff>0</xdr:rowOff>
    </xdr:from>
    <xdr:to>
      <xdr:col>3</xdr:col>
      <xdr:colOff>355171</xdr:colOff>
      <xdr:row>180</xdr:row>
      <xdr:rowOff>32405</xdr:rowOff>
    </xdr:to>
    <xdr:sp macro="" textlink="">
      <xdr:nvSpPr>
        <xdr:cNvPr id="106" name="Téglalap 2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>
          <a:spLocks noChangeArrowheads="1"/>
        </xdr:cNvSpPr>
      </xdr:nvSpPr>
      <xdr:spPr bwMode="auto">
        <a:xfrm>
          <a:off x="1247775" y="30937200"/>
          <a:ext cx="1068184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180</xdr:row>
      <xdr:rowOff>0</xdr:rowOff>
    </xdr:from>
    <xdr:to>
      <xdr:col>3</xdr:col>
      <xdr:colOff>355171</xdr:colOff>
      <xdr:row>180</xdr:row>
      <xdr:rowOff>32405</xdr:rowOff>
    </xdr:to>
    <xdr:sp macro="" textlink="">
      <xdr:nvSpPr>
        <xdr:cNvPr id="107" name="Téglalap 2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>
          <a:spLocks noChangeArrowheads="1"/>
        </xdr:cNvSpPr>
      </xdr:nvSpPr>
      <xdr:spPr bwMode="auto">
        <a:xfrm>
          <a:off x="1247775" y="30937200"/>
          <a:ext cx="1068184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180</xdr:row>
      <xdr:rowOff>0</xdr:rowOff>
    </xdr:from>
    <xdr:to>
      <xdr:col>3</xdr:col>
      <xdr:colOff>355171</xdr:colOff>
      <xdr:row>180</xdr:row>
      <xdr:rowOff>32405</xdr:rowOff>
    </xdr:to>
    <xdr:sp macro="" textlink="">
      <xdr:nvSpPr>
        <xdr:cNvPr id="108" name="Téglalap 2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>
          <a:spLocks noChangeArrowheads="1"/>
        </xdr:cNvSpPr>
      </xdr:nvSpPr>
      <xdr:spPr bwMode="auto">
        <a:xfrm>
          <a:off x="1247775" y="30937200"/>
          <a:ext cx="1068184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180</xdr:row>
      <xdr:rowOff>0</xdr:rowOff>
    </xdr:from>
    <xdr:to>
      <xdr:col>3</xdr:col>
      <xdr:colOff>355171</xdr:colOff>
      <xdr:row>180</xdr:row>
      <xdr:rowOff>32405</xdr:rowOff>
    </xdr:to>
    <xdr:sp macro="" textlink="">
      <xdr:nvSpPr>
        <xdr:cNvPr id="109" name="Téglalap 2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Arrowheads="1"/>
        </xdr:cNvSpPr>
      </xdr:nvSpPr>
      <xdr:spPr bwMode="auto">
        <a:xfrm>
          <a:off x="1247775" y="30937200"/>
          <a:ext cx="1068184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3543300</xdr:colOff>
      <xdr:row>210</xdr:row>
      <xdr:rowOff>0</xdr:rowOff>
    </xdr:from>
    <xdr:to>
      <xdr:col>3</xdr:col>
      <xdr:colOff>108757</xdr:colOff>
      <xdr:row>210</xdr:row>
      <xdr:rowOff>31643</xdr:rowOff>
    </xdr:to>
    <xdr:sp macro="" textlink="">
      <xdr:nvSpPr>
        <xdr:cNvPr id="110" name="Téglalap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Arrowheads="1"/>
        </xdr:cNvSpPr>
      </xdr:nvSpPr>
      <xdr:spPr bwMode="auto">
        <a:xfrm>
          <a:off x="1819275" y="36737925"/>
          <a:ext cx="612889" cy="3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3543300</xdr:colOff>
      <xdr:row>210</xdr:row>
      <xdr:rowOff>0</xdr:rowOff>
    </xdr:from>
    <xdr:to>
      <xdr:col>3</xdr:col>
      <xdr:colOff>108757</xdr:colOff>
      <xdr:row>210</xdr:row>
      <xdr:rowOff>31643</xdr:rowOff>
    </xdr:to>
    <xdr:sp macro="" textlink="">
      <xdr:nvSpPr>
        <xdr:cNvPr id="111" name="Téglalap 110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Arrowheads="1"/>
        </xdr:cNvSpPr>
      </xdr:nvSpPr>
      <xdr:spPr bwMode="auto">
        <a:xfrm>
          <a:off x="1819275" y="36737925"/>
          <a:ext cx="612889" cy="3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3105150</xdr:colOff>
      <xdr:row>210</xdr:row>
      <xdr:rowOff>0</xdr:rowOff>
    </xdr:from>
    <xdr:to>
      <xdr:col>3</xdr:col>
      <xdr:colOff>112567</xdr:colOff>
      <xdr:row>210</xdr:row>
      <xdr:rowOff>31262</xdr:rowOff>
    </xdr:to>
    <xdr:sp macro="" textlink="">
      <xdr:nvSpPr>
        <xdr:cNvPr id="112" name="Rectangle 2259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>
          <a:spLocks noChangeArrowheads="1"/>
        </xdr:cNvSpPr>
      </xdr:nvSpPr>
      <xdr:spPr bwMode="auto">
        <a:xfrm>
          <a:off x="1819275" y="36737925"/>
          <a:ext cx="61669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3543300</xdr:colOff>
      <xdr:row>210</xdr:row>
      <xdr:rowOff>0</xdr:rowOff>
    </xdr:from>
    <xdr:to>
      <xdr:col>3</xdr:col>
      <xdr:colOff>108757</xdr:colOff>
      <xdr:row>210</xdr:row>
      <xdr:rowOff>32024</xdr:rowOff>
    </xdr:to>
    <xdr:sp macro="" textlink="">
      <xdr:nvSpPr>
        <xdr:cNvPr id="113" name="Téglalap 1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Arrowheads="1"/>
        </xdr:cNvSpPr>
      </xdr:nvSpPr>
      <xdr:spPr bwMode="auto">
        <a:xfrm>
          <a:off x="1819275" y="36737925"/>
          <a:ext cx="612889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3543300</xdr:colOff>
      <xdr:row>210</xdr:row>
      <xdr:rowOff>0</xdr:rowOff>
    </xdr:from>
    <xdr:to>
      <xdr:col>3</xdr:col>
      <xdr:colOff>108757</xdr:colOff>
      <xdr:row>210</xdr:row>
      <xdr:rowOff>32024</xdr:rowOff>
    </xdr:to>
    <xdr:sp macro="" textlink="">
      <xdr:nvSpPr>
        <xdr:cNvPr id="114" name="Téglalap 2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>
          <a:spLocks noChangeArrowheads="1"/>
        </xdr:cNvSpPr>
      </xdr:nvSpPr>
      <xdr:spPr bwMode="auto">
        <a:xfrm>
          <a:off x="1819275" y="36737925"/>
          <a:ext cx="612889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3105150</xdr:colOff>
      <xdr:row>210</xdr:row>
      <xdr:rowOff>0</xdr:rowOff>
    </xdr:from>
    <xdr:to>
      <xdr:col>3</xdr:col>
      <xdr:colOff>112567</xdr:colOff>
      <xdr:row>210</xdr:row>
      <xdr:rowOff>32024</xdr:rowOff>
    </xdr:to>
    <xdr:sp macro="" textlink="">
      <xdr:nvSpPr>
        <xdr:cNvPr id="115" name="Téglalap 1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>
          <a:spLocks noChangeArrowheads="1"/>
        </xdr:cNvSpPr>
      </xdr:nvSpPr>
      <xdr:spPr bwMode="auto">
        <a:xfrm>
          <a:off x="1819275" y="36737925"/>
          <a:ext cx="616699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3105150</xdr:colOff>
      <xdr:row>210</xdr:row>
      <xdr:rowOff>0</xdr:rowOff>
    </xdr:from>
    <xdr:to>
      <xdr:col>3</xdr:col>
      <xdr:colOff>112567</xdr:colOff>
      <xdr:row>210</xdr:row>
      <xdr:rowOff>32024</xdr:rowOff>
    </xdr:to>
    <xdr:sp macro="" textlink="">
      <xdr:nvSpPr>
        <xdr:cNvPr id="116" name="Téglalap 2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>
          <a:spLocks noChangeArrowheads="1"/>
        </xdr:cNvSpPr>
      </xdr:nvSpPr>
      <xdr:spPr bwMode="auto">
        <a:xfrm>
          <a:off x="1819275" y="36737925"/>
          <a:ext cx="616699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3067050</xdr:colOff>
      <xdr:row>210</xdr:row>
      <xdr:rowOff>0</xdr:rowOff>
    </xdr:from>
    <xdr:to>
      <xdr:col>3</xdr:col>
      <xdr:colOff>112567</xdr:colOff>
      <xdr:row>210</xdr:row>
      <xdr:rowOff>32405</xdr:rowOff>
    </xdr:to>
    <xdr:sp macro="" textlink="">
      <xdr:nvSpPr>
        <xdr:cNvPr id="117" name="Téglalap 1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>
          <a:spLocks noChangeArrowheads="1"/>
        </xdr:cNvSpPr>
      </xdr:nvSpPr>
      <xdr:spPr bwMode="auto">
        <a:xfrm>
          <a:off x="1819275" y="36737925"/>
          <a:ext cx="616699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210</xdr:row>
      <xdr:rowOff>0</xdr:rowOff>
    </xdr:from>
    <xdr:to>
      <xdr:col>3</xdr:col>
      <xdr:colOff>355171</xdr:colOff>
      <xdr:row>210</xdr:row>
      <xdr:rowOff>32405</xdr:rowOff>
    </xdr:to>
    <xdr:sp macro="" textlink="">
      <xdr:nvSpPr>
        <xdr:cNvPr id="118" name="Téglalap 2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>
          <a:spLocks noChangeArrowheads="1"/>
        </xdr:cNvSpPr>
      </xdr:nvSpPr>
      <xdr:spPr bwMode="auto">
        <a:xfrm>
          <a:off x="1247775" y="36737925"/>
          <a:ext cx="1068184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210</xdr:row>
      <xdr:rowOff>0</xdr:rowOff>
    </xdr:from>
    <xdr:to>
      <xdr:col>3</xdr:col>
      <xdr:colOff>355171</xdr:colOff>
      <xdr:row>210</xdr:row>
      <xdr:rowOff>32405</xdr:rowOff>
    </xdr:to>
    <xdr:sp macro="" textlink="">
      <xdr:nvSpPr>
        <xdr:cNvPr id="119" name="Téglalap 2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>
          <a:spLocks noChangeArrowheads="1"/>
        </xdr:cNvSpPr>
      </xdr:nvSpPr>
      <xdr:spPr bwMode="auto">
        <a:xfrm>
          <a:off x="1247775" y="36737925"/>
          <a:ext cx="1068184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210</xdr:row>
      <xdr:rowOff>0</xdr:rowOff>
    </xdr:from>
    <xdr:to>
      <xdr:col>3</xdr:col>
      <xdr:colOff>355171</xdr:colOff>
      <xdr:row>210</xdr:row>
      <xdr:rowOff>32405</xdr:rowOff>
    </xdr:to>
    <xdr:sp macro="" textlink="">
      <xdr:nvSpPr>
        <xdr:cNvPr id="120" name="Téglalap 2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>
          <a:spLocks noChangeArrowheads="1"/>
        </xdr:cNvSpPr>
      </xdr:nvSpPr>
      <xdr:spPr bwMode="auto">
        <a:xfrm>
          <a:off x="1247775" y="36737925"/>
          <a:ext cx="1068184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210</xdr:row>
      <xdr:rowOff>0</xdr:rowOff>
    </xdr:from>
    <xdr:to>
      <xdr:col>3</xdr:col>
      <xdr:colOff>355171</xdr:colOff>
      <xdr:row>210</xdr:row>
      <xdr:rowOff>32405</xdr:rowOff>
    </xdr:to>
    <xdr:sp macro="" textlink="">
      <xdr:nvSpPr>
        <xdr:cNvPr id="121" name="Téglalap 2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>
          <a:spLocks noChangeArrowheads="1"/>
        </xdr:cNvSpPr>
      </xdr:nvSpPr>
      <xdr:spPr bwMode="auto">
        <a:xfrm>
          <a:off x="1247775" y="36737925"/>
          <a:ext cx="1068184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180</xdr:row>
      <xdr:rowOff>0</xdr:rowOff>
    </xdr:from>
    <xdr:to>
      <xdr:col>3</xdr:col>
      <xdr:colOff>87324</xdr:colOff>
      <xdr:row>180</xdr:row>
      <xdr:rowOff>32405</xdr:rowOff>
    </xdr:to>
    <xdr:sp macro="" textlink="">
      <xdr:nvSpPr>
        <xdr:cNvPr id="122" name="Téglalap 2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>
          <a:spLocks noChangeArrowheads="1"/>
        </xdr:cNvSpPr>
      </xdr:nvSpPr>
      <xdr:spPr bwMode="auto">
        <a:xfrm>
          <a:off x="1247775" y="30937200"/>
          <a:ext cx="791959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180</xdr:row>
      <xdr:rowOff>0</xdr:rowOff>
    </xdr:from>
    <xdr:to>
      <xdr:col>3</xdr:col>
      <xdr:colOff>87324</xdr:colOff>
      <xdr:row>180</xdr:row>
      <xdr:rowOff>32405</xdr:rowOff>
    </xdr:to>
    <xdr:sp macro="" textlink="">
      <xdr:nvSpPr>
        <xdr:cNvPr id="123" name="Téglalap 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>
          <a:spLocks noChangeArrowheads="1"/>
        </xdr:cNvSpPr>
      </xdr:nvSpPr>
      <xdr:spPr bwMode="auto">
        <a:xfrm>
          <a:off x="1247775" y="30937200"/>
          <a:ext cx="791959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180</xdr:row>
      <xdr:rowOff>0</xdr:rowOff>
    </xdr:from>
    <xdr:to>
      <xdr:col>3</xdr:col>
      <xdr:colOff>87324</xdr:colOff>
      <xdr:row>180</xdr:row>
      <xdr:rowOff>32405</xdr:rowOff>
    </xdr:to>
    <xdr:sp macro="" textlink="">
      <xdr:nvSpPr>
        <xdr:cNvPr id="124" name="Téglalap 2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>
          <a:spLocks noChangeArrowheads="1"/>
        </xdr:cNvSpPr>
      </xdr:nvSpPr>
      <xdr:spPr bwMode="auto">
        <a:xfrm>
          <a:off x="1247775" y="30937200"/>
          <a:ext cx="791959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180</xdr:row>
      <xdr:rowOff>0</xdr:rowOff>
    </xdr:from>
    <xdr:to>
      <xdr:col>3</xdr:col>
      <xdr:colOff>87324</xdr:colOff>
      <xdr:row>180</xdr:row>
      <xdr:rowOff>32405</xdr:rowOff>
    </xdr:to>
    <xdr:sp macro="" textlink="">
      <xdr:nvSpPr>
        <xdr:cNvPr id="125" name="Téglalap 2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>
          <a:spLocks noChangeArrowheads="1"/>
        </xdr:cNvSpPr>
      </xdr:nvSpPr>
      <xdr:spPr bwMode="auto">
        <a:xfrm>
          <a:off x="1247775" y="30937200"/>
          <a:ext cx="791959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210</xdr:row>
      <xdr:rowOff>0</xdr:rowOff>
    </xdr:from>
    <xdr:to>
      <xdr:col>3</xdr:col>
      <xdr:colOff>87324</xdr:colOff>
      <xdr:row>210</xdr:row>
      <xdr:rowOff>32405</xdr:rowOff>
    </xdr:to>
    <xdr:sp macro="" textlink="">
      <xdr:nvSpPr>
        <xdr:cNvPr id="126" name="Téglalap 2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Arrowheads="1"/>
        </xdr:cNvSpPr>
      </xdr:nvSpPr>
      <xdr:spPr bwMode="auto">
        <a:xfrm>
          <a:off x="1247775" y="36737925"/>
          <a:ext cx="791959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210</xdr:row>
      <xdr:rowOff>0</xdr:rowOff>
    </xdr:from>
    <xdr:to>
      <xdr:col>3</xdr:col>
      <xdr:colOff>87324</xdr:colOff>
      <xdr:row>210</xdr:row>
      <xdr:rowOff>32405</xdr:rowOff>
    </xdr:to>
    <xdr:sp macro="" textlink="">
      <xdr:nvSpPr>
        <xdr:cNvPr id="127" name="Téglalap 2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>
          <a:spLocks noChangeArrowheads="1"/>
        </xdr:cNvSpPr>
      </xdr:nvSpPr>
      <xdr:spPr bwMode="auto">
        <a:xfrm>
          <a:off x="1247775" y="36737925"/>
          <a:ext cx="791959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210</xdr:row>
      <xdr:rowOff>0</xdr:rowOff>
    </xdr:from>
    <xdr:to>
      <xdr:col>3</xdr:col>
      <xdr:colOff>87324</xdr:colOff>
      <xdr:row>210</xdr:row>
      <xdr:rowOff>32405</xdr:rowOff>
    </xdr:to>
    <xdr:sp macro="" textlink="">
      <xdr:nvSpPr>
        <xdr:cNvPr id="128" name="Téglalap 2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>
          <a:spLocks noChangeArrowheads="1"/>
        </xdr:cNvSpPr>
      </xdr:nvSpPr>
      <xdr:spPr bwMode="auto">
        <a:xfrm>
          <a:off x="1247775" y="36737925"/>
          <a:ext cx="791959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210</xdr:row>
      <xdr:rowOff>0</xdr:rowOff>
    </xdr:from>
    <xdr:to>
      <xdr:col>3</xdr:col>
      <xdr:colOff>87324</xdr:colOff>
      <xdr:row>210</xdr:row>
      <xdr:rowOff>32405</xdr:rowOff>
    </xdr:to>
    <xdr:sp macro="" textlink="">
      <xdr:nvSpPr>
        <xdr:cNvPr id="129" name="Téglalap 2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>
          <a:spLocks noChangeArrowheads="1"/>
        </xdr:cNvSpPr>
      </xdr:nvSpPr>
      <xdr:spPr bwMode="auto">
        <a:xfrm>
          <a:off x="1247775" y="36737925"/>
          <a:ext cx="791959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180</xdr:row>
      <xdr:rowOff>0</xdr:rowOff>
    </xdr:from>
    <xdr:to>
      <xdr:col>3</xdr:col>
      <xdr:colOff>87324</xdr:colOff>
      <xdr:row>180</xdr:row>
      <xdr:rowOff>32405</xdr:rowOff>
    </xdr:to>
    <xdr:sp macro="" textlink="">
      <xdr:nvSpPr>
        <xdr:cNvPr id="130" name="Téglalap 2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>
          <a:spLocks noChangeArrowheads="1"/>
        </xdr:cNvSpPr>
      </xdr:nvSpPr>
      <xdr:spPr bwMode="auto">
        <a:xfrm>
          <a:off x="1247775" y="30937200"/>
          <a:ext cx="791959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180</xdr:row>
      <xdr:rowOff>0</xdr:rowOff>
    </xdr:from>
    <xdr:to>
      <xdr:col>3</xdr:col>
      <xdr:colOff>87324</xdr:colOff>
      <xdr:row>180</xdr:row>
      <xdr:rowOff>32405</xdr:rowOff>
    </xdr:to>
    <xdr:sp macro="" textlink="">
      <xdr:nvSpPr>
        <xdr:cNvPr id="131" name="Téglalap 2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>
          <a:spLocks noChangeArrowheads="1"/>
        </xdr:cNvSpPr>
      </xdr:nvSpPr>
      <xdr:spPr bwMode="auto">
        <a:xfrm>
          <a:off x="1247775" y="30937200"/>
          <a:ext cx="791959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180</xdr:row>
      <xdr:rowOff>0</xdr:rowOff>
    </xdr:from>
    <xdr:to>
      <xdr:col>3</xdr:col>
      <xdr:colOff>87324</xdr:colOff>
      <xdr:row>180</xdr:row>
      <xdr:rowOff>32405</xdr:rowOff>
    </xdr:to>
    <xdr:sp macro="" textlink="">
      <xdr:nvSpPr>
        <xdr:cNvPr id="132" name="Téglalap 2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>
          <a:spLocks noChangeArrowheads="1"/>
        </xdr:cNvSpPr>
      </xdr:nvSpPr>
      <xdr:spPr bwMode="auto">
        <a:xfrm>
          <a:off x="1247775" y="30937200"/>
          <a:ext cx="791959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180</xdr:row>
      <xdr:rowOff>0</xdr:rowOff>
    </xdr:from>
    <xdr:to>
      <xdr:col>3</xdr:col>
      <xdr:colOff>87324</xdr:colOff>
      <xdr:row>180</xdr:row>
      <xdr:rowOff>32405</xdr:rowOff>
    </xdr:to>
    <xdr:sp macro="" textlink="">
      <xdr:nvSpPr>
        <xdr:cNvPr id="133" name="Téglalap 2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Arrowheads="1"/>
        </xdr:cNvSpPr>
      </xdr:nvSpPr>
      <xdr:spPr bwMode="auto">
        <a:xfrm>
          <a:off x="1247775" y="30937200"/>
          <a:ext cx="791959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571500</xdr:colOff>
      <xdr:row>210</xdr:row>
      <xdr:rowOff>133350</xdr:rowOff>
    </xdr:from>
    <xdr:to>
      <xdr:col>3</xdr:col>
      <xdr:colOff>195151</xdr:colOff>
      <xdr:row>210</xdr:row>
      <xdr:rowOff>164993</xdr:rowOff>
    </xdr:to>
    <xdr:sp macro="" textlink="">
      <xdr:nvSpPr>
        <xdr:cNvPr id="134" name="Téglalap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>
          <a:spLocks noChangeArrowheads="1"/>
        </xdr:cNvSpPr>
      </xdr:nvSpPr>
      <xdr:spPr bwMode="auto">
        <a:xfrm>
          <a:off x="1476375" y="36871275"/>
          <a:ext cx="698614" cy="3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202</xdr:row>
      <xdr:rowOff>0</xdr:rowOff>
    </xdr:from>
    <xdr:to>
      <xdr:col>3</xdr:col>
      <xdr:colOff>87324</xdr:colOff>
      <xdr:row>202</xdr:row>
      <xdr:rowOff>32405</xdr:rowOff>
    </xdr:to>
    <xdr:sp macro="" textlink="">
      <xdr:nvSpPr>
        <xdr:cNvPr id="135" name="Téglalap 2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Arrowheads="1"/>
        </xdr:cNvSpPr>
      </xdr:nvSpPr>
      <xdr:spPr bwMode="auto">
        <a:xfrm>
          <a:off x="1247775" y="35937825"/>
          <a:ext cx="791959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202</xdr:row>
      <xdr:rowOff>0</xdr:rowOff>
    </xdr:from>
    <xdr:to>
      <xdr:col>3</xdr:col>
      <xdr:colOff>87324</xdr:colOff>
      <xdr:row>202</xdr:row>
      <xdr:rowOff>32405</xdr:rowOff>
    </xdr:to>
    <xdr:sp macro="" textlink="">
      <xdr:nvSpPr>
        <xdr:cNvPr id="136" name="Téglalap 2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>
          <a:spLocks noChangeArrowheads="1"/>
        </xdr:cNvSpPr>
      </xdr:nvSpPr>
      <xdr:spPr bwMode="auto">
        <a:xfrm>
          <a:off x="1247775" y="35937825"/>
          <a:ext cx="791959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202</xdr:row>
      <xdr:rowOff>0</xdr:rowOff>
    </xdr:from>
    <xdr:to>
      <xdr:col>3</xdr:col>
      <xdr:colOff>87324</xdr:colOff>
      <xdr:row>202</xdr:row>
      <xdr:rowOff>32405</xdr:rowOff>
    </xdr:to>
    <xdr:sp macro="" textlink="">
      <xdr:nvSpPr>
        <xdr:cNvPr id="137" name="Téglalap 2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Arrowheads="1"/>
        </xdr:cNvSpPr>
      </xdr:nvSpPr>
      <xdr:spPr bwMode="auto">
        <a:xfrm>
          <a:off x="1247775" y="35937825"/>
          <a:ext cx="791959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202</xdr:row>
      <xdr:rowOff>0</xdr:rowOff>
    </xdr:from>
    <xdr:to>
      <xdr:col>3</xdr:col>
      <xdr:colOff>87324</xdr:colOff>
      <xdr:row>202</xdr:row>
      <xdr:rowOff>32405</xdr:rowOff>
    </xdr:to>
    <xdr:sp macro="" textlink="">
      <xdr:nvSpPr>
        <xdr:cNvPr id="138" name="Téglalap 2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Arrowheads="1"/>
        </xdr:cNvSpPr>
      </xdr:nvSpPr>
      <xdr:spPr bwMode="auto">
        <a:xfrm>
          <a:off x="1247775" y="35937825"/>
          <a:ext cx="791959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3543300</xdr:colOff>
      <xdr:row>180</xdr:row>
      <xdr:rowOff>0</xdr:rowOff>
    </xdr:from>
    <xdr:to>
      <xdr:col>3</xdr:col>
      <xdr:colOff>108757</xdr:colOff>
      <xdr:row>180</xdr:row>
      <xdr:rowOff>31643</xdr:rowOff>
    </xdr:to>
    <xdr:sp macro="" textlink="">
      <xdr:nvSpPr>
        <xdr:cNvPr id="139" name="Téglalap 138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>
          <a:spLocks noChangeArrowheads="1"/>
        </xdr:cNvSpPr>
      </xdr:nvSpPr>
      <xdr:spPr bwMode="auto">
        <a:xfrm>
          <a:off x="1819275" y="30937200"/>
          <a:ext cx="612889" cy="3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3543300</xdr:colOff>
      <xdr:row>180</xdr:row>
      <xdr:rowOff>0</xdr:rowOff>
    </xdr:from>
    <xdr:to>
      <xdr:col>3</xdr:col>
      <xdr:colOff>108757</xdr:colOff>
      <xdr:row>180</xdr:row>
      <xdr:rowOff>31643</xdr:rowOff>
    </xdr:to>
    <xdr:sp macro="" textlink="">
      <xdr:nvSpPr>
        <xdr:cNvPr id="140" name="Téglalap 13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>
          <a:spLocks noChangeArrowheads="1"/>
        </xdr:cNvSpPr>
      </xdr:nvSpPr>
      <xdr:spPr bwMode="auto">
        <a:xfrm>
          <a:off x="1819275" y="30937200"/>
          <a:ext cx="612889" cy="3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3105150</xdr:colOff>
      <xdr:row>180</xdr:row>
      <xdr:rowOff>0</xdr:rowOff>
    </xdr:from>
    <xdr:to>
      <xdr:col>3</xdr:col>
      <xdr:colOff>112567</xdr:colOff>
      <xdr:row>180</xdr:row>
      <xdr:rowOff>31262</xdr:rowOff>
    </xdr:to>
    <xdr:sp macro="" textlink="">
      <xdr:nvSpPr>
        <xdr:cNvPr id="141" name="Rectangle 2259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Arrowheads="1"/>
        </xdr:cNvSpPr>
      </xdr:nvSpPr>
      <xdr:spPr bwMode="auto">
        <a:xfrm>
          <a:off x="1819275" y="30937200"/>
          <a:ext cx="61669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3543300</xdr:colOff>
      <xdr:row>180</xdr:row>
      <xdr:rowOff>0</xdr:rowOff>
    </xdr:from>
    <xdr:to>
      <xdr:col>3</xdr:col>
      <xdr:colOff>108757</xdr:colOff>
      <xdr:row>180</xdr:row>
      <xdr:rowOff>32024</xdr:rowOff>
    </xdr:to>
    <xdr:sp macro="" textlink="">
      <xdr:nvSpPr>
        <xdr:cNvPr id="142" name="Téglalap 1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>
          <a:spLocks noChangeArrowheads="1"/>
        </xdr:cNvSpPr>
      </xdr:nvSpPr>
      <xdr:spPr bwMode="auto">
        <a:xfrm>
          <a:off x="1819275" y="30937200"/>
          <a:ext cx="612889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3543300</xdr:colOff>
      <xdr:row>180</xdr:row>
      <xdr:rowOff>0</xdr:rowOff>
    </xdr:from>
    <xdr:to>
      <xdr:col>3</xdr:col>
      <xdr:colOff>108757</xdr:colOff>
      <xdr:row>180</xdr:row>
      <xdr:rowOff>32024</xdr:rowOff>
    </xdr:to>
    <xdr:sp macro="" textlink="">
      <xdr:nvSpPr>
        <xdr:cNvPr id="143" name="Téglalap 2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>
          <a:spLocks noChangeArrowheads="1"/>
        </xdr:cNvSpPr>
      </xdr:nvSpPr>
      <xdr:spPr bwMode="auto">
        <a:xfrm>
          <a:off x="1819275" y="30937200"/>
          <a:ext cx="612889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3105150</xdr:colOff>
      <xdr:row>180</xdr:row>
      <xdr:rowOff>0</xdr:rowOff>
    </xdr:from>
    <xdr:to>
      <xdr:col>3</xdr:col>
      <xdr:colOff>112567</xdr:colOff>
      <xdr:row>180</xdr:row>
      <xdr:rowOff>32024</xdr:rowOff>
    </xdr:to>
    <xdr:sp macro="" textlink="">
      <xdr:nvSpPr>
        <xdr:cNvPr id="144" name="Téglalap 1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>
          <a:spLocks noChangeArrowheads="1"/>
        </xdr:cNvSpPr>
      </xdr:nvSpPr>
      <xdr:spPr bwMode="auto">
        <a:xfrm>
          <a:off x="1819275" y="30937200"/>
          <a:ext cx="616699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3105150</xdr:colOff>
      <xdr:row>180</xdr:row>
      <xdr:rowOff>0</xdr:rowOff>
    </xdr:from>
    <xdr:to>
      <xdr:col>3</xdr:col>
      <xdr:colOff>112567</xdr:colOff>
      <xdr:row>180</xdr:row>
      <xdr:rowOff>32024</xdr:rowOff>
    </xdr:to>
    <xdr:sp macro="" textlink="">
      <xdr:nvSpPr>
        <xdr:cNvPr id="145" name="Téglalap 2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>
          <a:spLocks noChangeArrowheads="1"/>
        </xdr:cNvSpPr>
      </xdr:nvSpPr>
      <xdr:spPr bwMode="auto">
        <a:xfrm>
          <a:off x="1819275" y="30937200"/>
          <a:ext cx="616699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3067050</xdr:colOff>
      <xdr:row>180</xdr:row>
      <xdr:rowOff>0</xdr:rowOff>
    </xdr:from>
    <xdr:to>
      <xdr:col>3</xdr:col>
      <xdr:colOff>112567</xdr:colOff>
      <xdr:row>180</xdr:row>
      <xdr:rowOff>32405</xdr:rowOff>
    </xdr:to>
    <xdr:sp macro="" textlink="">
      <xdr:nvSpPr>
        <xdr:cNvPr id="146" name="Téglalap 1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>
          <a:spLocks noChangeArrowheads="1"/>
        </xdr:cNvSpPr>
      </xdr:nvSpPr>
      <xdr:spPr bwMode="auto">
        <a:xfrm>
          <a:off x="1819275" y="30937200"/>
          <a:ext cx="616699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180</xdr:row>
      <xdr:rowOff>0</xdr:rowOff>
    </xdr:from>
    <xdr:to>
      <xdr:col>3</xdr:col>
      <xdr:colOff>87324</xdr:colOff>
      <xdr:row>180</xdr:row>
      <xdr:rowOff>32405</xdr:rowOff>
    </xdr:to>
    <xdr:sp macro="" textlink="">
      <xdr:nvSpPr>
        <xdr:cNvPr id="147" name="Téglalap 2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Arrowheads="1"/>
        </xdr:cNvSpPr>
      </xdr:nvSpPr>
      <xdr:spPr bwMode="auto">
        <a:xfrm>
          <a:off x="1247775" y="30937200"/>
          <a:ext cx="791959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180</xdr:row>
      <xdr:rowOff>0</xdr:rowOff>
    </xdr:from>
    <xdr:to>
      <xdr:col>3</xdr:col>
      <xdr:colOff>87324</xdr:colOff>
      <xdr:row>180</xdr:row>
      <xdr:rowOff>32405</xdr:rowOff>
    </xdr:to>
    <xdr:sp macro="" textlink="">
      <xdr:nvSpPr>
        <xdr:cNvPr id="148" name="Téglalap 2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>
          <a:spLocks noChangeArrowheads="1"/>
        </xdr:cNvSpPr>
      </xdr:nvSpPr>
      <xdr:spPr bwMode="auto">
        <a:xfrm>
          <a:off x="1247775" y="30937200"/>
          <a:ext cx="791959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180</xdr:row>
      <xdr:rowOff>0</xdr:rowOff>
    </xdr:from>
    <xdr:to>
      <xdr:col>3</xdr:col>
      <xdr:colOff>87324</xdr:colOff>
      <xdr:row>180</xdr:row>
      <xdr:rowOff>32405</xdr:rowOff>
    </xdr:to>
    <xdr:sp macro="" textlink="">
      <xdr:nvSpPr>
        <xdr:cNvPr id="149" name="Téglalap 2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>
          <a:spLocks noChangeArrowheads="1"/>
        </xdr:cNvSpPr>
      </xdr:nvSpPr>
      <xdr:spPr bwMode="auto">
        <a:xfrm>
          <a:off x="1247775" y="30937200"/>
          <a:ext cx="791959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180</xdr:row>
      <xdr:rowOff>0</xdr:rowOff>
    </xdr:from>
    <xdr:to>
      <xdr:col>3</xdr:col>
      <xdr:colOff>87324</xdr:colOff>
      <xdr:row>180</xdr:row>
      <xdr:rowOff>32405</xdr:rowOff>
    </xdr:to>
    <xdr:sp macro="" textlink="">
      <xdr:nvSpPr>
        <xdr:cNvPr id="150" name="Téglalap 2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>
          <a:spLocks noChangeArrowheads="1"/>
        </xdr:cNvSpPr>
      </xdr:nvSpPr>
      <xdr:spPr bwMode="auto">
        <a:xfrm>
          <a:off x="1247775" y="30937200"/>
          <a:ext cx="791959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3543300</xdr:colOff>
      <xdr:row>210</xdr:row>
      <xdr:rowOff>0</xdr:rowOff>
    </xdr:from>
    <xdr:to>
      <xdr:col>3</xdr:col>
      <xdr:colOff>108757</xdr:colOff>
      <xdr:row>210</xdr:row>
      <xdr:rowOff>31643</xdr:rowOff>
    </xdr:to>
    <xdr:sp macro="" textlink="">
      <xdr:nvSpPr>
        <xdr:cNvPr id="151" name="Téglalap 150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>
          <a:spLocks noChangeArrowheads="1"/>
        </xdr:cNvSpPr>
      </xdr:nvSpPr>
      <xdr:spPr bwMode="auto">
        <a:xfrm>
          <a:off x="1819275" y="36737925"/>
          <a:ext cx="612889" cy="3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3543300</xdr:colOff>
      <xdr:row>210</xdr:row>
      <xdr:rowOff>0</xdr:rowOff>
    </xdr:from>
    <xdr:to>
      <xdr:col>3</xdr:col>
      <xdr:colOff>108757</xdr:colOff>
      <xdr:row>210</xdr:row>
      <xdr:rowOff>31643</xdr:rowOff>
    </xdr:to>
    <xdr:sp macro="" textlink="">
      <xdr:nvSpPr>
        <xdr:cNvPr id="152" name="Téglalap 15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>
          <a:spLocks noChangeArrowheads="1"/>
        </xdr:cNvSpPr>
      </xdr:nvSpPr>
      <xdr:spPr bwMode="auto">
        <a:xfrm>
          <a:off x="1819275" y="36737925"/>
          <a:ext cx="612889" cy="3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3105150</xdr:colOff>
      <xdr:row>210</xdr:row>
      <xdr:rowOff>0</xdr:rowOff>
    </xdr:from>
    <xdr:to>
      <xdr:col>3</xdr:col>
      <xdr:colOff>112567</xdr:colOff>
      <xdr:row>210</xdr:row>
      <xdr:rowOff>31262</xdr:rowOff>
    </xdr:to>
    <xdr:sp macro="" textlink="">
      <xdr:nvSpPr>
        <xdr:cNvPr id="153" name="Rectangle 2259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>
          <a:spLocks noChangeArrowheads="1"/>
        </xdr:cNvSpPr>
      </xdr:nvSpPr>
      <xdr:spPr bwMode="auto">
        <a:xfrm>
          <a:off x="1819275" y="36737925"/>
          <a:ext cx="61669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3543300</xdr:colOff>
      <xdr:row>210</xdr:row>
      <xdr:rowOff>0</xdr:rowOff>
    </xdr:from>
    <xdr:to>
      <xdr:col>3</xdr:col>
      <xdr:colOff>108757</xdr:colOff>
      <xdr:row>210</xdr:row>
      <xdr:rowOff>32024</xdr:rowOff>
    </xdr:to>
    <xdr:sp macro="" textlink="">
      <xdr:nvSpPr>
        <xdr:cNvPr id="154" name="Téglalap 1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>
          <a:spLocks noChangeArrowheads="1"/>
        </xdr:cNvSpPr>
      </xdr:nvSpPr>
      <xdr:spPr bwMode="auto">
        <a:xfrm>
          <a:off x="1819275" y="36737925"/>
          <a:ext cx="612889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3543300</xdr:colOff>
      <xdr:row>210</xdr:row>
      <xdr:rowOff>0</xdr:rowOff>
    </xdr:from>
    <xdr:to>
      <xdr:col>3</xdr:col>
      <xdr:colOff>108757</xdr:colOff>
      <xdr:row>210</xdr:row>
      <xdr:rowOff>32024</xdr:rowOff>
    </xdr:to>
    <xdr:sp macro="" textlink="">
      <xdr:nvSpPr>
        <xdr:cNvPr id="155" name="Téglalap 2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>
          <a:spLocks noChangeArrowheads="1"/>
        </xdr:cNvSpPr>
      </xdr:nvSpPr>
      <xdr:spPr bwMode="auto">
        <a:xfrm>
          <a:off x="1819275" y="36737925"/>
          <a:ext cx="612889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3105150</xdr:colOff>
      <xdr:row>210</xdr:row>
      <xdr:rowOff>0</xdr:rowOff>
    </xdr:from>
    <xdr:to>
      <xdr:col>3</xdr:col>
      <xdr:colOff>112567</xdr:colOff>
      <xdr:row>210</xdr:row>
      <xdr:rowOff>32024</xdr:rowOff>
    </xdr:to>
    <xdr:sp macro="" textlink="">
      <xdr:nvSpPr>
        <xdr:cNvPr id="156" name="Téglalap 1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>
          <a:spLocks noChangeArrowheads="1"/>
        </xdr:cNvSpPr>
      </xdr:nvSpPr>
      <xdr:spPr bwMode="auto">
        <a:xfrm>
          <a:off x="1819275" y="36737925"/>
          <a:ext cx="616699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3105150</xdr:colOff>
      <xdr:row>210</xdr:row>
      <xdr:rowOff>0</xdr:rowOff>
    </xdr:from>
    <xdr:to>
      <xdr:col>3</xdr:col>
      <xdr:colOff>112567</xdr:colOff>
      <xdr:row>210</xdr:row>
      <xdr:rowOff>32024</xdr:rowOff>
    </xdr:to>
    <xdr:sp macro="" textlink="">
      <xdr:nvSpPr>
        <xdr:cNvPr id="157" name="Téglalap 2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>
          <a:spLocks noChangeArrowheads="1"/>
        </xdr:cNvSpPr>
      </xdr:nvSpPr>
      <xdr:spPr bwMode="auto">
        <a:xfrm>
          <a:off x="1819275" y="36737925"/>
          <a:ext cx="616699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3067050</xdr:colOff>
      <xdr:row>210</xdr:row>
      <xdr:rowOff>0</xdr:rowOff>
    </xdr:from>
    <xdr:to>
      <xdr:col>3</xdr:col>
      <xdr:colOff>112567</xdr:colOff>
      <xdr:row>210</xdr:row>
      <xdr:rowOff>32405</xdr:rowOff>
    </xdr:to>
    <xdr:sp macro="" textlink="">
      <xdr:nvSpPr>
        <xdr:cNvPr id="158" name="Téglalap 1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>
          <a:spLocks noChangeArrowheads="1"/>
        </xdr:cNvSpPr>
      </xdr:nvSpPr>
      <xdr:spPr bwMode="auto">
        <a:xfrm>
          <a:off x="1819275" y="36737925"/>
          <a:ext cx="616699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210</xdr:row>
      <xdr:rowOff>0</xdr:rowOff>
    </xdr:from>
    <xdr:to>
      <xdr:col>3</xdr:col>
      <xdr:colOff>87324</xdr:colOff>
      <xdr:row>210</xdr:row>
      <xdr:rowOff>32405</xdr:rowOff>
    </xdr:to>
    <xdr:sp macro="" textlink="">
      <xdr:nvSpPr>
        <xdr:cNvPr id="159" name="Téglalap 2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>
          <a:spLocks noChangeArrowheads="1"/>
        </xdr:cNvSpPr>
      </xdr:nvSpPr>
      <xdr:spPr bwMode="auto">
        <a:xfrm>
          <a:off x="1247775" y="36737925"/>
          <a:ext cx="791959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210</xdr:row>
      <xdr:rowOff>0</xdr:rowOff>
    </xdr:from>
    <xdr:to>
      <xdr:col>3</xdr:col>
      <xdr:colOff>87324</xdr:colOff>
      <xdr:row>210</xdr:row>
      <xdr:rowOff>32405</xdr:rowOff>
    </xdr:to>
    <xdr:sp macro="" textlink="">
      <xdr:nvSpPr>
        <xdr:cNvPr id="160" name="Téglalap 2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>
          <a:spLocks noChangeArrowheads="1"/>
        </xdr:cNvSpPr>
      </xdr:nvSpPr>
      <xdr:spPr bwMode="auto">
        <a:xfrm>
          <a:off x="1247775" y="36737925"/>
          <a:ext cx="791959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210</xdr:row>
      <xdr:rowOff>0</xdr:rowOff>
    </xdr:from>
    <xdr:to>
      <xdr:col>3</xdr:col>
      <xdr:colOff>87324</xdr:colOff>
      <xdr:row>210</xdr:row>
      <xdr:rowOff>32405</xdr:rowOff>
    </xdr:to>
    <xdr:sp macro="" textlink="">
      <xdr:nvSpPr>
        <xdr:cNvPr id="161" name="Téglalap 2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>
          <a:spLocks noChangeArrowheads="1"/>
        </xdr:cNvSpPr>
      </xdr:nvSpPr>
      <xdr:spPr bwMode="auto">
        <a:xfrm>
          <a:off x="1247775" y="36737925"/>
          <a:ext cx="791959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210</xdr:row>
      <xdr:rowOff>0</xdr:rowOff>
    </xdr:from>
    <xdr:to>
      <xdr:col>3</xdr:col>
      <xdr:colOff>87324</xdr:colOff>
      <xdr:row>210</xdr:row>
      <xdr:rowOff>32405</xdr:rowOff>
    </xdr:to>
    <xdr:sp macro="" textlink="">
      <xdr:nvSpPr>
        <xdr:cNvPr id="162" name="Téglalap 2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Arrowheads="1"/>
        </xdr:cNvSpPr>
      </xdr:nvSpPr>
      <xdr:spPr bwMode="auto">
        <a:xfrm>
          <a:off x="1247775" y="36737925"/>
          <a:ext cx="791959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180</xdr:row>
      <xdr:rowOff>0</xdr:rowOff>
    </xdr:from>
    <xdr:to>
      <xdr:col>3</xdr:col>
      <xdr:colOff>87324</xdr:colOff>
      <xdr:row>180</xdr:row>
      <xdr:rowOff>32405</xdr:rowOff>
    </xdr:to>
    <xdr:sp macro="" textlink="">
      <xdr:nvSpPr>
        <xdr:cNvPr id="163" name="Téglalap 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>
          <a:spLocks noChangeArrowheads="1"/>
        </xdr:cNvSpPr>
      </xdr:nvSpPr>
      <xdr:spPr bwMode="auto">
        <a:xfrm>
          <a:off x="1247775" y="30937200"/>
          <a:ext cx="791959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180</xdr:row>
      <xdr:rowOff>0</xdr:rowOff>
    </xdr:from>
    <xdr:to>
      <xdr:col>3</xdr:col>
      <xdr:colOff>87324</xdr:colOff>
      <xdr:row>180</xdr:row>
      <xdr:rowOff>32405</xdr:rowOff>
    </xdr:to>
    <xdr:sp macro="" textlink="">
      <xdr:nvSpPr>
        <xdr:cNvPr id="164" name="Téglalap 2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>
          <a:spLocks noChangeArrowheads="1"/>
        </xdr:cNvSpPr>
      </xdr:nvSpPr>
      <xdr:spPr bwMode="auto">
        <a:xfrm>
          <a:off x="1247775" y="30937200"/>
          <a:ext cx="791959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180</xdr:row>
      <xdr:rowOff>0</xdr:rowOff>
    </xdr:from>
    <xdr:to>
      <xdr:col>3</xdr:col>
      <xdr:colOff>87324</xdr:colOff>
      <xdr:row>180</xdr:row>
      <xdr:rowOff>32405</xdr:rowOff>
    </xdr:to>
    <xdr:sp macro="" textlink="">
      <xdr:nvSpPr>
        <xdr:cNvPr id="165" name="Téglalap 2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>
          <a:spLocks noChangeArrowheads="1"/>
        </xdr:cNvSpPr>
      </xdr:nvSpPr>
      <xdr:spPr bwMode="auto">
        <a:xfrm>
          <a:off x="1247775" y="30937200"/>
          <a:ext cx="791959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180</xdr:row>
      <xdr:rowOff>0</xdr:rowOff>
    </xdr:from>
    <xdr:to>
      <xdr:col>3</xdr:col>
      <xdr:colOff>87324</xdr:colOff>
      <xdr:row>180</xdr:row>
      <xdr:rowOff>32405</xdr:rowOff>
    </xdr:to>
    <xdr:sp macro="" textlink="">
      <xdr:nvSpPr>
        <xdr:cNvPr id="166" name="Téglalap 2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Arrowheads="1"/>
        </xdr:cNvSpPr>
      </xdr:nvSpPr>
      <xdr:spPr bwMode="auto">
        <a:xfrm>
          <a:off x="1247775" y="30937200"/>
          <a:ext cx="791959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571500</xdr:colOff>
      <xdr:row>210</xdr:row>
      <xdr:rowOff>133350</xdr:rowOff>
    </xdr:from>
    <xdr:to>
      <xdr:col>3</xdr:col>
      <xdr:colOff>195151</xdr:colOff>
      <xdr:row>210</xdr:row>
      <xdr:rowOff>164993</xdr:rowOff>
    </xdr:to>
    <xdr:sp macro="" textlink="">
      <xdr:nvSpPr>
        <xdr:cNvPr id="167" name="Téglalap 16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>
          <a:spLocks noChangeArrowheads="1"/>
        </xdr:cNvSpPr>
      </xdr:nvSpPr>
      <xdr:spPr bwMode="auto">
        <a:xfrm>
          <a:off x="1476375" y="36871275"/>
          <a:ext cx="698614" cy="3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202</xdr:row>
      <xdr:rowOff>0</xdr:rowOff>
    </xdr:from>
    <xdr:to>
      <xdr:col>3</xdr:col>
      <xdr:colOff>87324</xdr:colOff>
      <xdr:row>202</xdr:row>
      <xdr:rowOff>32405</xdr:rowOff>
    </xdr:to>
    <xdr:sp macro="" textlink="">
      <xdr:nvSpPr>
        <xdr:cNvPr id="168" name="Téglalap 2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>
          <a:spLocks noChangeArrowheads="1"/>
        </xdr:cNvSpPr>
      </xdr:nvSpPr>
      <xdr:spPr bwMode="auto">
        <a:xfrm>
          <a:off x="1247775" y="35937825"/>
          <a:ext cx="791959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202</xdr:row>
      <xdr:rowOff>0</xdr:rowOff>
    </xdr:from>
    <xdr:to>
      <xdr:col>3</xdr:col>
      <xdr:colOff>87324</xdr:colOff>
      <xdr:row>202</xdr:row>
      <xdr:rowOff>32405</xdr:rowOff>
    </xdr:to>
    <xdr:sp macro="" textlink="">
      <xdr:nvSpPr>
        <xdr:cNvPr id="169" name="Téglalap 2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Arrowheads="1"/>
        </xdr:cNvSpPr>
      </xdr:nvSpPr>
      <xdr:spPr bwMode="auto">
        <a:xfrm>
          <a:off x="1247775" y="35937825"/>
          <a:ext cx="791959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202</xdr:row>
      <xdr:rowOff>0</xdr:rowOff>
    </xdr:from>
    <xdr:to>
      <xdr:col>3</xdr:col>
      <xdr:colOff>87324</xdr:colOff>
      <xdr:row>202</xdr:row>
      <xdr:rowOff>32405</xdr:rowOff>
    </xdr:to>
    <xdr:sp macro="" textlink="">
      <xdr:nvSpPr>
        <xdr:cNvPr id="170" name="Téglalap 2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>
          <a:spLocks noChangeArrowheads="1"/>
        </xdr:cNvSpPr>
      </xdr:nvSpPr>
      <xdr:spPr bwMode="auto">
        <a:xfrm>
          <a:off x="1247775" y="35937825"/>
          <a:ext cx="791959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202</xdr:row>
      <xdr:rowOff>0</xdr:rowOff>
    </xdr:from>
    <xdr:to>
      <xdr:col>3</xdr:col>
      <xdr:colOff>87324</xdr:colOff>
      <xdr:row>202</xdr:row>
      <xdr:rowOff>32405</xdr:rowOff>
    </xdr:to>
    <xdr:sp macro="" textlink="">
      <xdr:nvSpPr>
        <xdr:cNvPr id="171" name="Téglalap 2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>
          <a:spLocks noChangeArrowheads="1"/>
        </xdr:cNvSpPr>
      </xdr:nvSpPr>
      <xdr:spPr bwMode="auto">
        <a:xfrm>
          <a:off x="1247775" y="35937825"/>
          <a:ext cx="791959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30919</xdr:colOff>
      <xdr:row>341</xdr:row>
      <xdr:rowOff>31262</xdr:rowOff>
    </xdr:to>
    <xdr:sp macro="" textlink="">
      <xdr:nvSpPr>
        <xdr:cNvPr id="172" name="Rectangle 2259">
          <a:extLst>
            <a:ext uri="{FF2B5EF4-FFF2-40B4-BE49-F238E27FC236}">
              <a16:creationId xmlns:a16="http://schemas.microsoft.com/office/drawing/2014/main" id="{12767945-5B4F-46A2-B819-D998C5D5B4DB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30919</xdr:colOff>
      <xdr:row>341</xdr:row>
      <xdr:rowOff>31262</xdr:rowOff>
    </xdr:to>
    <xdr:sp macro="" textlink="">
      <xdr:nvSpPr>
        <xdr:cNvPr id="173" name="Rectangle 2260">
          <a:extLst>
            <a:ext uri="{FF2B5EF4-FFF2-40B4-BE49-F238E27FC236}">
              <a16:creationId xmlns:a16="http://schemas.microsoft.com/office/drawing/2014/main" id="{A592D5AA-89E0-4D8E-BC3E-C2A12EC42089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28922</xdr:colOff>
      <xdr:row>341</xdr:row>
      <xdr:rowOff>31262</xdr:rowOff>
    </xdr:to>
    <xdr:sp macro="" textlink="">
      <xdr:nvSpPr>
        <xdr:cNvPr id="174" name="Rectangle 2259">
          <a:extLst>
            <a:ext uri="{FF2B5EF4-FFF2-40B4-BE49-F238E27FC236}">
              <a16:creationId xmlns:a16="http://schemas.microsoft.com/office/drawing/2014/main" id="{F90A5219-7BF9-436D-AC52-E0DFDABFBAFA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28922</xdr:colOff>
      <xdr:row>341</xdr:row>
      <xdr:rowOff>31262</xdr:rowOff>
    </xdr:to>
    <xdr:sp macro="" textlink="">
      <xdr:nvSpPr>
        <xdr:cNvPr id="175" name="Rectangle 2260">
          <a:extLst>
            <a:ext uri="{FF2B5EF4-FFF2-40B4-BE49-F238E27FC236}">
              <a16:creationId xmlns:a16="http://schemas.microsoft.com/office/drawing/2014/main" id="{586666F5-158D-4DA0-99BB-F50A541EEFCC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28921</xdr:colOff>
      <xdr:row>341</xdr:row>
      <xdr:rowOff>31262</xdr:rowOff>
    </xdr:to>
    <xdr:sp macro="" textlink="">
      <xdr:nvSpPr>
        <xdr:cNvPr id="176" name="Rectangle 2259">
          <a:extLst>
            <a:ext uri="{FF2B5EF4-FFF2-40B4-BE49-F238E27FC236}">
              <a16:creationId xmlns:a16="http://schemas.microsoft.com/office/drawing/2014/main" id="{75B0BD40-4433-4A81-8FF8-88FD6343DD6F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28921</xdr:colOff>
      <xdr:row>341</xdr:row>
      <xdr:rowOff>31262</xdr:rowOff>
    </xdr:to>
    <xdr:sp macro="" textlink="">
      <xdr:nvSpPr>
        <xdr:cNvPr id="177" name="Rectangle 2260">
          <a:extLst>
            <a:ext uri="{FF2B5EF4-FFF2-40B4-BE49-F238E27FC236}">
              <a16:creationId xmlns:a16="http://schemas.microsoft.com/office/drawing/2014/main" id="{11F6037B-8F5E-4FCB-B245-DAEBD68CDAE4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28575</xdr:colOff>
      <xdr:row>341</xdr:row>
      <xdr:rowOff>31262</xdr:rowOff>
    </xdr:to>
    <xdr:sp macro="" textlink="">
      <xdr:nvSpPr>
        <xdr:cNvPr id="178" name="Rectangle 2259">
          <a:extLst>
            <a:ext uri="{FF2B5EF4-FFF2-40B4-BE49-F238E27FC236}">
              <a16:creationId xmlns:a16="http://schemas.microsoft.com/office/drawing/2014/main" id="{5E04BC58-8B4B-4772-8676-6088CF4D0E67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28575</xdr:colOff>
      <xdr:row>341</xdr:row>
      <xdr:rowOff>31262</xdr:rowOff>
    </xdr:to>
    <xdr:sp macro="" textlink="">
      <xdr:nvSpPr>
        <xdr:cNvPr id="179" name="Rectangle 2260">
          <a:extLst>
            <a:ext uri="{FF2B5EF4-FFF2-40B4-BE49-F238E27FC236}">
              <a16:creationId xmlns:a16="http://schemas.microsoft.com/office/drawing/2014/main" id="{36F642DE-9D8C-49F4-B569-ADF3D72E32D0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30919</xdr:colOff>
      <xdr:row>341</xdr:row>
      <xdr:rowOff>31262</xdr:rowOff>
    </xdr:to>
    <xdr:sp macro="" textlink="">
      <xdr:nvSpPr>
        <xdr:cNvPr id="180" name="Rectangle 2259">
          <a:extLst>
            <a:ext uri="{FF2B5EF4-FFF2-40B4-BE49-F238E27FC236}">
              <a16:creationId xmlns:a16="http://schemas.microsoft.com/office/drawing/2014/main" id="{D8421530-AFB6-4F21-89CF-0A43489E7E11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30919</xdr:colOff>
      <xdr:row>341</xdr:row>
      <xdr:rowOff>31262</xdr:rowOff>
    </xdr:to>
    <xdr:sp macro="" textlink="">
      <xdr:nvSpPr>
        <xdr:cNvPr id="181" name="Rectangle 2260">
          <a:extLst>
            <a:ext uri="{FF2B5EF4-FFF2-40B4-BE49-F238E27FC236}">
              <a16:creationId xmlns:a16="http://schemas.microsoft.com/office/drawing/2014/main" id="{A8A17B6E-3FFA-47FD-92CF-A737E3D4A80D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28922</xdr:colOff>
      <xdr:row>341</xdr:row>
      <xdr:rowOff>31262</xdr:rowOff>
    </xdr:to>
    <xdr:sp macro="" textlink="">
      <xdr:nvSpPr>
        <xdr:cNvPr id="182" name="Rectangle 2259">
          <a:extLst>
            <a:ext uri="{FF2B5EF4-FFF2-40B4-BE49-F238E27FC236}">
              <a16:creationId xmlns:a16="http://schemas.microsoft.com/office/drawing/2014/main" id="{9880B5A6-D5A8-438B-8142-3435611109DE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28922</xdr:colOff>
      <xdr:row>341</xdr:row>
      <xdr:rowOff>31262</xdr:rowOff>
    </xdr:to>
    <xdr:sp macro="" textlink="">
      <xdr:nvSpPr>
        <xdr:cNvPr id="183" name="Rectangle 2260">
          <a:extLst>
            <a:ext uri="{FF2B5EF4-FFF2-40B4-BE49-F238E27FC236}">
              <a16:creationId xmlns:a16="http://schemas.microsoft.com/office/drawing/2014/main" id="{509E5E5D-2AB9-4F9E-A4E0-EC6100ED7E23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28921</xdr:colOff>
      <xdr:row>341</xdr:row>
      <xdr:rowOff>31262</xdr:rowOff>
    </xdr:to>
    <xdr:sp macro="" textlink="">
      <xdr:nvSpPr>
        <xdr:cNvPr id="184" name="Rectangle 2259">
          <a:extLst>
            <a:ext uri="{FF2B5EF4-FFF2-40B4-BE49-F238E27FC236}">
              <a16:creationId xmlns:a16="http://schemas.microsoft.com/office/drawing/2014/main" id="{D236ECC5-D6D9-4F90-9079-4D25D5D8A86F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28921</xdr:colOff>
      <xdr:row>341</xdr:row>
      <xdr:rowOff>31262</xdr:rowOff>
    </xdr:to>
    <xdr:sp macro="" textlink="">
      <xdr:nvSpPr>
        <xdr:cNvPr id="185" name="Rectangle 2260">
          <a:extLst>
            <a:ext uri="{FF2B5EF4-FFF2-40B4-BE49-F238E27FC236}">
              <a16:creationId xmlns:a16="http://schemas.microsoft.com/office/drawing/2014/main" id="{57BF47CD-2A6C-4ED3-84D3-9939020DEC84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28575</xdr:colOff>
      <xdr:row>341</xdr:row>
      <xdr:rowOff>31262</xdr:rowOff>
    </xdr:to>
    <xdr:sp macro="" textlink="">
      <xdr:nvSpPr>
        <xdr:cNvPr id="186" name="Rectangle 2259">
          <a:extLst>
            <a:ext uri="{FF2B5EF4-FFF2-40B4-BE49-F238E27FC236}">
              <a16:creationId xmlns:a16="http://schemas.microsoft.com/office/drawing/2014/main" id="{73EFCCB6-3EF4-4DF7-99A9-B062A45AF99B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28575</xdr:colOff>
      <xdr:row>341</xdr:row>
      <xdr:rowOff>31262</xdr:rowOff>
    </xdr:to>
    <xdr:sp macro="" textlink="">
      <xdr:nvSpPr>
        <xdr:cNvPr id="187" name="Rectangle 2260">
          <a:extLst>
            <a:ext uri="{FF2B5EF4-FFF2-40B4-BE49-F238E27FC236}">
              <a16:creationId xmlns:a16="http://schemas.microsoft.com/office/drawing/2014/main" id="{4E87EC65-D11F-40CF-8FEA-89277ACCA8CB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30919</xdr:colOff>
      <xdr:row>341</xdr:row>
      <xdr:rowOff>31262</xdr:rowOff>
    </xdr:to>
    <xdr:sp macro="" textlink="">
      <xdr:nvSpPr>
        <xdr:cNvPr id="188" name="Rectangle 2259">
          <a:extLst>
            <a:ext uri="{FF2B5EF4-FFF2-40B4-BE49-F238E27FC236}">
              <a16:creationId xmlns:a16="http://schemas.microsoft.com/office/drawing/2014/main" id="{9E385A94-63D9-4575-80BF-7408C617E66B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30919</xdr:colOff>
      <xdr:row>341</xdr:row>
      <xdr:rowOff>31262</xdr:rowOff>
    </xdr:to>
    <xdr:sp macro="" textlink="">
      <xdr:nvSpPr>
        <xdr:cNvPr id="189" name="Rectangle 2260">
          <a:extLst>
            <a:ext uri="{FF2B5EF4-FFF2-40B4-BE49-F238E27FC236}">
              <a16:creationId xmlns:a16="http://schemas.microsoft.com/office/drawing/2014/main" id="{C144157A-E719-4924-9F31-54D7B5833204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28922</xdr:colOff>
      <xdr:row>341</xdr:row>
      <xdr:rowOff>31262</xdr:rowOff>
    </xdr:to>
    <xdr:sp macro="" textlink="">
      <xdr:nvSpPr>
        <xdr:cNvPr id="190" name="Rectangle 2259">
          <a:extLst>
            <a:ext uri="{FF2B5EF4-FFF2-40B4-BE49-F238E27FC236}">
              <a16:creationId xmlns:a16="http://schemas.microsoft.com/office/drawing/2014/main" id="{AB320900-4A84-4279-BD7A-7DDCABF18EB1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28922</xdr:colOff>
      <xdr:row>341</xdr:row>
      <xdr:rowOff>31262</xdr:rowOff>
    </xdr:to>
    <xdr:sp macro="" textlink="">
      <xdr:nvSpPr>
        <xdr:cNvPr id="191" name="Rectangle 2260">
          <a:extLst>
            <a:ext uri="{FF2B5EF4-FFF2-40B4-BE49-F238E27FC236}">
              <a16:creationId xmlns:a16="http://schemas.microsoft.com/office/drawing/2014/main" id="{112FA864-3796-4961-9E9C-427C749BA961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28921</xdr:colOff>
      <xdr:row>341</xdr:row>
      <xdr:rowOff>31262</xdr:rowOff>
    </xdr:to>
    <xdr:sp macro="" textlink="">
      <xdr:nvSpPr>
        <xdr:cNvPr id="192" name="Rectangle 2259">
          <a:extLst>
            <a:ext uri="{FF2B5EF4-FFF2-40B4-BE49-F238E27FC236}">
              <a16:creationId xmlns:a16="http://schemas.microsoft.com/office/drawing/2014/main" id="{71690591-15EC-4B3A-9008-B27A886E8B9D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28921</xdr:colOff>
      <xdr:row>341</xdr:row>
      <xdr:rowOff>31262</xdr:rowOff>
    </xdr:to>
    <xdr:sp macro="" textlink="">
      <xdr:nvSpPr>
        <xdr:cNvPr id="193" name="Rectangle 2260">
          <a:extLst>
            <a:ext uri="{FF2B5EF4-FFF2-40B4-BE49-F238E27FC236}">
              <a16:creationId xmlns:a16="http://schemas.microsoft.com/office/drawing/2014/main" id="{3FD7A111-9114-47FD-8B78-BE7771D65A7C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28575</xdr:colOff>
      <xdr:row>341</xdr:row>
      <xdr:rowOff>31262</xdr:rowOff>
    </xdr:to>
    <xdr:sp macro="" textlink="">
      <xdr:nvSpPr>
        <xdr:cNvPr id="194" name="Rectangle 2259">
          <a:extLst>
            <a:ext uri="{FF2B5EF4-FFF2-40B4-BE49-F238E27FC236}">
              <a16:creationId xmlns:a16="http://schemas.microsoft.com/office/drawing/2014/main" id="{33321A28-0DBB-435F-8C0D-F3E980FEDC70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28575</xdr:colOff>
      <xdr:row>341</xdr:row>
      <xdr:rowOff>31262</xdr:rowOff>
    </xdr:to>
    <xdr:sp macro="" textlink="">
      <xdr:nvSpPr>
        <xdr:cNvPr id="195" name="Rectangle 2260">
          <a:extLst>
            <a:ext uri="{FF2B5EF4-FFF2-40B4-BE49-F238E27FC236}">
              <a16:creationId xmlns:a16="http://schemas.microsoft.com/office/drawing/2014/main" id="{3569DC18-81DB-440B-A7A9-2EE4D0F7EB91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30919</xdr:colOff>
      <xdr:row>341</xdr:row>
      <xdr:rowOff>31262</xdr:rowOff>
    </xdr:to>
    <xdr:sp macro="" textlink="">
      <xdr:nvSpPr>
        <xdr:cNvPr id="196" name="Rectangle 2259">
          <a:extLst>
            <a:ext uri="{FF2B5EF4-FFF2-40B4-BE49-F238E27FC236}">
              <a16:creationId xmlns:a16="http://schemas.microsoft.com/office/drawing/2014/main" id="{20C9A053-3C4A-41AF-825F-583615E1E84B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30919</xdr:colOff>
      <xdr:row>341</xdr:row>
      <xdr:rowOff>31262</xdr:rowOff>
    </xdr:to>
    <xdr:sp macro="" textlink="">
      <xdr:nvSpPr>
        <xdr:cNvPr id="197" name="Rectangle 2260">
          <a:extLst>
            <a:ext uri="{FF2B5EF4-FFF2-40B4-BE49-F238E27FC236}">
              <a16:creationId xmlns:a16="http://schemas.microsoft.com/office/drawing/2014/main" id="{9F8C3055-1735-439F-A4BF-3012C7BBAA82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28922</xdr:colOff>
      <xdr:row>341</xdr:row>
      <xdr:rowOff>31262</xdr:rowOff>
    </xdr:to>
    <xdr:sp macro="" textlink="">
      <xdr:nvSpPr>
        <xdr:cNvPr id="198" name="Rectangle 2259">
          <a:extLst>
            <a:ext uri="{FF2B5EF4-FFF2-40B4-BE49-F238E27FC236}">
              <a16:creationId xmlns:a16="http://schemas.microsoft.com/office/drawing/2014/main" id="{A59C058D-79AE-448E-AB92-CAEC0A4184C8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28922</xdr:colOff>
      <xdr:row>341</xdr:row>
      <xdr:rowOff>31262</xdr:rowOff>
    </xdr:to>
    <xdr:sp macro="" textlink="">
      <xdr:nvSpPr>
        <xdr:cNvPr id="199" name="Rectangle 2260">
          <a:extLst>
            <a:ext uri="{FF2B5EF4-FFF2-40B4-BE49-F238E27FC236}">
              <a16:creationId xmlns:a16="http://schemas.microsoft.com/office/drawing/2014/main" id="{A7FFEF2D-B964-41CD-A19D-41F901756277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28921</xdr:colOff>
      <xdr:row>341</xdr:row>
      <xdr:rowOff>31262</xdr:rowOff>
    </xdr:to>
    <xdr:sp macro="" textlink="">
      <xdr:nvSpPr>
        <xdr:cNvPr id="200" name="Rectangle 2259">
          <a:extLst>
            <a:ext uri="{FF2B5EF4-FFF2-40B4-BE49-F238E27FC236}">
              <a16:creationId xmlns:a16="http://schemas.microsoft.com/office/drawing/2014/main" id="{48959E6E-0E0C-44F8-9717-F2475426D016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28921</xdr:colOff>
      <xdr:row>341</xdr:row>
      <xdr:rowOff>31262</xdr:rowOff>
    </xdr:to>
    <xdr:sp macro="" textlink="">
      <xdr:nvSpPr>
        <xdr:cNvPr id="201" name="Rectangle 2260">
          <a:extLst>
            <a:ext uri="{FF2B5EF4-FFF2-40B4-BE49-F238E27FC236}">
              <a16:creationId xmlns:a16="http://schemas.microsoft.com/office/drawing/2014/main" id="{154F59A1-3387-41F8-9203-7275CBD69144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28575</xdr:colOff>
      <xdr:row>341</xdr:row>
      <xdr:rowOff>31262</xdr:rowOff>
    </xdr:to>
    <xdr:sp macro="" textlink="">
      <xdr:nvSpPr>
        <xdr:cNvPr id="202" name="Rectangle 2259">
          <a:extLst>
            <a:ext uri="{FF2B5EF4-FFF2-40B4-BE49-F238E27FC236}">
              <a16:creationId xmlns:a16="http://schemas.microsoft.com/office/drawing/2014/main" id="{41B7ACE3-46D1-4DC5-BF80-2C6B8BC4764D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28575</xdr:colOff>
      <xdr:row>341</xdr:row>
      <xdr:rowOff>31262</xdr:rowOff>
    </xdr:to>
    <xdr:sp macro="" textlink="">
      <xdr:nvSpPr>
        <xdr:cNvPr id="203" name="Rectangle 2260">
          <a:extLst>
            <a:ext uri="{FF2B5EF4-FFF2-40B4-BE49-F238E27FC236}">
              <a16:creationId xmlns:a16="http://schemas.microsoft.com/office/drawing/2014/main" id="{9DA0ED78-25C4-4979-A4BA-E36A974A716D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30919</xdr:colOff>
      <xdr:row>341</xdr:row>
      <xdr:rowOff>31262</xdr:rowOff>
    </xdr:to>
    <xdr:sp macro="" textlink="">
      <xdr:nvSpPr>
        <xdr:cNvPr id="204" name="Rectangle 2259">
          <a:extLst>
            <a:ext uri="{FF2B5EF4-FFF2-40B4-BE49-F238E27FC236}">
              <a16:creationId xmlns:a16="http://schemas.microsoft.com/office/drawing/2014/main" id="{970231A2-A894-40AB-9D0D-9C63550F62D5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30919</xdr:colOff>
      <xdr:row>341</xdr:row>
      <xdr:rowOff>31262</xdr:rowOff>
    </xdr:to>
    <xdr:sp macro="" textlink="">
      <xdr:nvSpPr>
        <xdr:cNvPr id="205" name="Rectangle 2260">
          <a:extLst>
            <a:ext uri="{FF2B5EF4-FFF2-40B4-BE49-F238E27FC236}">
              <a16:creationId xmlns:a16="http://schemas.microsoft.com/office/drawing/2014/main" id="{01C912CB-8DC3-4D97-BCAF-5E3FEBCA6DE8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28922</xdr:colOff>
      <xdr:row>341</xdr:row>
      <xdr:rowOff>31262</xdr:rowOff>
    </xdr:to>
    <xdr:sp macro="" textlink="">
      <xdr:nvSpPr>
        <xdr:cNvPr id="206" name="Rectangle 2259">
          <a:extLst>
            <a:ext uri="{FF2B5EF4-FFF2-40B4-BE49-F238E27FC236}">
              <a16:creationId xmlns:a16="http://schemas.microsoft.com/office/drawing/2014/main" id="{1A8BFA79-E855-4A62-99E5-7C3F3898573C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28922</xdr:colOff>
      <xdr:row>341</xdr:row>
      <xdr:rowOff>31262</xdr:rowOff>
    </xdr:to>
    <xdr:sp macro="" textlink="">
      <xdr:nvSpPr>
        <xdr:cNvPr id="207" name="Rectangle 2260">
          <a:extLst>
            <a:ext uri="{FF2B5EF4-FFF2-40B4-BE49-F238E27FC236}">
              <a16:creationId xmlns:a16="http://schemas.microsoft.com/office/drawing/2014/main" id="{8DB5D86D-53E2-4AAA-9E91-A013B1165624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28921</xdr:colOff>
      <xdr:row>341</xdr:row>
      <xdr:rowOff>31262</xdr:rowOff>
    </xdr:to>
    <xdr:sp macro="" textlink="">
      <xdr:nvSpPr>
        <xdr:cNvPr id="208" name="Rectangle 2259">
          <a:extLst>
            <a:ext uri="{FF2B5EF4-FFF2-40B4-BE49-F238E27FC236}">
              <a16:creationId xmlns:a16="http://schemas.microsoft.com/office/drawing/2014/main" id="{074374E9-C164-46FE-8F2C-5B03F1FB7815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28921</xdr:colOff>
      <xdr:row>341</xdr:row>
      <xdr:rowOff>31262</xdr:rowOff>
    </xdr:to>
    <xdr:sp macro="" textlink="">
      <xdr:nvSpPr>
        <xdr:cNvPr id="209" name="Rectangle 2260">
          <a:extLst>
            <a:ext uri="{FF2B5EF4-FFF2-40B4-BE49-F238E27FC236}">
              <a16:creationId xmlns:a16="http://schemas.microsoft.com/office/drawing/2014/main" id="{7A383C8E-36FC-40D2-B45F-735E191BC695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28575</xdr:colOff>
      <xdr:row>341</xdr:row>
      <xdr:rowOff>31262</xdr:rowOff>
    </xdr:to>
    <xdr:sp macro="" textlink="">
      <xdr:nvSpPr>
        <xdr:cNvPr id="210" name="Rectangle 2259">
          <a:extLst>
            <a:ext uri="{FF2B5EF4-FFF2-40B4-BE49-F238E27FC236}">
              <a16:creationId xmlns:a16="http://schemas.microsoft.com/office/drawing/2014/main" id="{ADA8C7C0-75C0-452A-A93D-0075ECBD042B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28575</xdr:colOff>
      <xdr:row>341</xdr:row>
      <xdr:rowOff>31262</xdr:rowOff>
    </xdr:to>
    <xdr:sp macro="" textlink="">
      <xdr:nvSpPr>
        <xdr:cNvPr id="211" name="Rectangle 2260">
          <a:extLst>
            <a:ext uri="{FF2B5EF4-FFF2-40B4-BE49-F238E27FC236}">
              <a16:creationId xmlns:a16="http://schemas.microsoft.com/office/drawing/2014/main" id="{35B41121-6617-4143-94FF-CA10207101E1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30919</xdr:colOff>
      <xdr:row>341</xdr:row>
      <xdr:rowOff>31262</xdr:rowOff>
    </xdr:to>
    <xdr:sp macro="" textlink="">
      <xdr:nvSpPr>
        <xdr:cNvPr id="212" name="Rectangle 2259">
          <a:extLst>
            <a:ext uri="{FF2B5EF4-FFF2-40B4-BE49-F238E27FC236}">
              <a16:creationId xmlns:a16="http://schemas.microsoft.com/office/drawing/2014/main" id="{15995DF3-7C09-440C-98CF-8C310B54AFD2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30919</xdr:colOff>
      <xdr:row>341</xdr:row>
      <xdr:rowOff>31262</xdr:rowOff>
    </xdr:to>
    <xdr:sp macro="" textlink="">
      <xdr:nvSpPr>
        <xdr:cNvPr id="213" name="Rectangle 2260">
          <a:extLst>
            <a:ext uri="{FF2B5EF4-FFF2-40B4-BE49-F238E27FC236}">
              <a16:creationId xmlns:a16="http://schemas.microsoft.com/office/drawing/2014/main" id="{7615BBC9-C7FD-4AF5-8B0A-F68494A1D3CC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28922</xdr:colOff>
      <xdr:row>341</xdr:row>
      <xdr:rowOff>31262</xdr:rowOff>
    </xdr:to>
    <xdr:sp macro="" textlink="">
      <xdr:nvSpPr>
        <xdr:cNvPr id="214" name="Rectangle 2259">
          <a:extLst>
            <a:ext uri="{FF2B5EF4-FFF2-40B4-BE49-F238E27FC236}">
              <a16:creationId xmlns:a16="http://schemas.microsoft.com/office/drawing/2014/main" id="{73EB782D-8397-4978-982B-9BB046633684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28922</xdr:colOff>
      <xdr:row>341</xdr:row>
      <xdr:rowOff>31262</xdr:rowOff>
    </xdr:to>
    <xdr:sp macro="" textlink="">
      <xdr:nvSpPr>
        <xdr:cNvPr id="215" name="Rectangle 2260">
          <a:extLst>
            <a:ext uri="{FF2B5EF4-FFF2-40B4-BE49-F238E27FC236}">
              <a16:creationId xmlns:a16="http://schemas.microsoft.com/office/drawing/2014/main" id="{E641956E-F243-4772-AB44-F2791ABBEE27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28921</xdr:colOff>
      <xdr:row>341</xdr:row>
      <xdr:rowOff>31262</xdr:rowOff>
    </xdr:to>
    <xdr:sp macro="" textlink="">
      <xdr:nvSpPr>
        <xdr:cNvPr id="216" name="Rectangle 2259">
          <a:extLst>
            <a:ext uri="{FF2B5EF4-FFF2-40B4-BE49-F238E27FC236}">
              <a16:creationId xmlns:a16="http://schemas.microsoft.com/office/drawing/2014/main" id="{833F268C-FF7D-4124-842B-6D532415EC41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28921</xdr:colOff>
      <xdr:row>341</xdr:row>
      <xdr:rowOff>31262</xdr:rowOff>
    </xdr:to>
    <xdr:sp macro="" textlink="">
      <xdr:nvSpPr>
        <xdr:cNvPr id="217" name="Rectangle 2260">
          <a:extLst>
            <a:ext uri="{FF2B5EF4-FFF2-40B4-BE49-F238E27FC236}">
              <a16:creationId xmlns:a16="http://schemas.microsoft.com/office/drawing/2014/main" id="{345943F9-2E70-45DA-B419-430BE485346C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28575</xdr:colOff>
      <xdr:row>341</xdr:row>
      <xdr:rowOff>31262</xdr:rowOff>
    </xdr:to>
    <xdr:sp macro="" textlink="">
      <xdr:nvSpPr>
        <xdr:cNvPr id="218" name="Rectangle 2259">
          <a:extLst>
            <a:ext uri="{FF2B5EF4-FFF2-40B4-BE49-F238E27FC236}">
              <a16:creationId xmlns:a16="http://schemas.microsoft.com/office/drawing/2014/main" id="{3D86FFC6-C486-40C0-A981-B21E7F4D1EFE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28575</xdr:colOff>
      <xdr:row>341</xdr:row>
      <xdr:rowOff>31262</xdr:rowOff>
    </xdr:to>
    <xdr:sp macro="" textlink="">
      <xdr:nvSpPr>
        <xdr:cNvPr id="219" name="Rectangle 2260">
          <a:extLst>
            <a:ext uri="{FF2B5EF4-FFF2-40B4-BE49-F238E27FC236}">
              <a16:creationId xmlns:a16="http://schemas.microsoft.com/office/drawing/2014/main" id="{4187ED53-E232-49E3-BF1B-CADFAEC63B27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30919</xdr:colOff>
      <xdr:row>341</xdr:row>
      <xdr:rowOff>31262</xdr:rowOff>
    </xdr:to>
    <xdr:sp macro="" textlink="">
      <xdr:nvSpPr>
        <xdr:cNvPr id="220" name="Rectangle 2259">
          <a:extLst>
            <a:ext uri="{FF2B5EF4-FFF2-40B4-BE49-F238E27FC236}">
              <a16:creationId xmlns:a16="http://schemas.microsoft.com/office/drawing/2014/main" id="{31A776E0-6517-4B85-9117-511C8FD3807F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30919</xdr:colOff>
      <xdr:row>341</xdr:row>
      <xdr:rowOff>31262</xdr:rowOff>
    </xdr:to>
    <xdr:sp macro="" textlink="">
      <xdr:nvSpPr>
        <xdr:cNvPr id="221" name="Rectangle 2260">
          <a:extLst>
            <a:ext uri="{FF2B5EF4-FFF2-40B4-BE49-F238E27FC236}">
              <a16:creationId xmlns:a16="http://schemas.microsoft.com/office/drawing/2014/main" id="{D7021F2C-0FFC-4AFE-914B-D07DFB601288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28922</xdr:colOff>
      <xdr:row>341</xdr:row>
      <xdr:rowOff>31262</xdr:rowOff>
    </xdr:to>
    <xdr:sp macro="" textlink="">
      <xdr:nvSpPr>
        <xdr:cNvPr id="222" name="Rectangle 2259">
          <a:extLst>
            <a:ext uri="{FF2B5EF4-FFF2-40B4-BE49-F238E27FC236}">
              <a16:creationId xmlns:a16="http://schemas.microsoft.com/office/drawing/2014/main" id="{7AE4893B-4480-41AB-9BEE-AA4EFDF80A76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28922</xdr:colOff>
      <xdr:row>341</xdr:row>
      <xdr:rowOff>31262</xdr:rowOff>
    </xdr:to>
    <xdr:sp macro="" textlink="">
      <xdr:nvSpPr>
        <xdr:cNvPr id="223" name="Rectangle 2260">
          <a:extLst>
            <a:ext uri="{FF2B5EF4-FFF2-40B4-BE49-F238E27FC236}">
              <a16:creationId xmlns:a16="http://schemas.microsoft.com/office/drawing/2014/main" id="{EEE19D90-2E9A-4C24-AFCA-5A69F336AB7E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28921</xdr:colOff>
      <xdr:row>341</xdr:row>
      <xdr:rowOff>31262</xdr:rowOff>
    </xdr:to>
    <xdr:sp macro="" textlink="">
      <xdr:nvSpPr>
        <xdr:cNvPr id="224" name="Rectangle 2259">
          <a:extLst>
            <a:ext uri="{FF2B5EF4-FFF2-40B4-BE49-F238E27FC236}">
              <a16:creationId xmlns:a16="http://schemas.microsoft.com/office/drawing/2014/main" id="{5104EC43-3B10-47EA-9A2D-2FE8A75A5AEA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28921</xdr:colOff>
      <xdr:row>341</xdr:row>
      <xdr:rowOff>31262</xdr:rowOff>
    </xdr:to>
    <xdr:sp macro="" textlink="">
      <xdr:nvSpPr>
        <xdr:cNvPr id="225" name="Rectangle 2260">
          <a:extLst>
            <a:ext uri="{FF2B5EF4-FFF2-40B4-BE49-F238E27FC236}">
              <a16:creationId xmlns:a16="http://schemas.microsoft.com/office/drawing/2014/main" id="{4AC928A3-EA1A-4489-879D-BB7C6BB63E84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28575</xdr:colOff>
      <xdr:row>341</xdr:row>
      <xdr:rowOff>31262</xdr:rowOff>
    </xdr:to>
    <xdr:sp macro="" textlink="">
      <xdr:nvSpPr>
        <xdr:cNvPr id="226" name="Rectangle 2259">
          <a:extLst>
            <a:ext uri="{FF2B5EF4-FFF2-40B4-BE49-F238E27FC236}">
              <a16:creationId xmlns:a16="http://schemas.microsoft.com/office/drawing/2014/main" id="{42A1DFFD-EF6B-4BB6-A1DE-26919C31E986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28575</xdr:colOff>
      <xdr:row>341</xdr:row>
      <xdr:rowOff>31262</xdr:rowOff>
    </xdr:to>
    <xdr:sp macro="" textlink="">
      <xdr:nvSpPr>
        <xdr:cNvPr id="227" name="Rectangle 2260">
          <a:extLst>
            <a:ext uri="{FF2B5EF4-FFF2-40B4-BE49-F238E27FC236}">
              <a16:creationId xmlns:a16="http://schemas.microsoft.com/office/drawing/2014/main" id="{2A2E8A08-B2E7-4590-BEC5-DFC15FA0FF7C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30919</xdr:colOff>
      <xdr:row>341</xdr:row>
      <xdr:rowOff>31262</xdr:rowOff>
    </xdr:to>
    <xdr:sp macro="" textlink="">
      <xdr:nvSpPr>
        <xdr:cNvPr id="228" name="Rectangle 2259">
          <a:extLst>
            <a:ext uri="{FF2B5EF4-FFF2-40B4-BE49-F238E27FC236}">
              <a16:creationId xmlns:a16="http://schemas.microsoft.com/office/drawing/2014/main" id="{D350DECB-6DEF-423D-A486-675C2DFE6209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30919</xdr:colOff>
      <xdr:row>341</xdr:row>
      <xdr:rowOff>31262</xdr:rowOff>
    </xdr:to>
    <xdr:sp macro="" textlink="">
      <xdr:nvSpPr>
        <xdr:cNvPr id="229" name="Rectangle 2260">
          <a:extLst>
            <a:ext uri="{FF2B5EF4-FFF2-40B4-BE49-F238E27FC236}">
              <a16:creationId xmlns:a16="http://schemas.microsoft.com/office/drawing/2014/main" id="{6BBAF0FB-F2D0-4A09-AF9F-9FC8341E1F14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28922</xdr:colOff>
      <xdr:row>341</xdr:row>
      <xdr:rowOff>31262</xdr:rowOff>
    </xdr:to>
    <xdr:sp macro="" textlink="">
      <xdr:nvSpPr>
        <xdr:cNvPr id="230" name="Rectangle 2259">
          <a:extLst>
            <a:ext uri="{FF2B5EF4-FFF2-40B4-BE49-F238E27FC236}">
              <a16:creationId xmlns:a16="http://schemas.microsoft.com/office/drawing/2014/main" id="{81EC2674-5828-4297-8A1A-EFECA6CA99DB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28922</xdr:colOff>
      <xdr:row>341</xdr:row>
      <xdr:rowOff>31262</xdr:rowOff>
    </xdr:to>
    <xdr:sp macro="" textlink="">
      <xdr:nvSpPr>
        <xdr:cNvPr id="231" name="Rectangle 2260">
          <a:extLst>
            <a:ext uri="{FF2B5EF4-FFF2-40B4-BE49-F238E27FC236}">
              <a16:creationId xmlns:a16="http://schemas.microsoft.com/office/drawing/2014/main" id="{0767738E-7A9E-4693-97EC-4CDEBA19FF32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28921</xdr:colOff>
      <xdr:row>341</xdr:row>
      <xdr:rowOff>31262</xdr:rowOff>
    </xdr:to>
    <xdr:sp macro="" textlink="">
      <xdr:nvSpPr>
        <xdr:cNvPr id="232" name="Rectangle 2259">
          <a:extLst>
            <a:ext uri="{FF2B5EF4-FFF2-40B4-BE49-F238E27FC236}">
              <a16:creationId xmlns:a16="http://schemas.microsoft.com/office/drawing/2014/main" id="{24C8D3A5-9332-48A4-989B-683C52933B96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28921</xdr:colOff>
      <xdr:row>341</xdr:row>
      <xdr:rowOff>31262</xdr:rowOff>
    </xdr:to>
    <xdr:sp macro="" textlink="">
      <xdr:nvSpPr>
        <xdr:cNvPr id="233" name="Rectangle 2260">
          <a:extLst>
            <a:ext uri="{FF2B5EF4-FFF2-40B4-BE49-F238E27FC236}">
              <a16:creationId xmlns:a16="http://schemas.microsoft.com/office/drawing/2014/main" id="{A929773E-62AF-4902-823F-51689174FCD5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28575</xdr:colOff>
      <xdr:row>341</xdr:row>
      <xdr:rowOff>31262</xdr:rowOff>
    </xdr:to>
    <xdr:sp macro="" textlink="">
      <xdr:nvSpPr>
        <xdr:cNvPr id="234" name="Rectangle 2259">
          <a:extLst>
            <a:ext uri="{FF2B5EF4-FFF2-40B4-BE49-F238E27FC236}">
              <a16:creationId xmlns:a16="http://schemas.microsoft.com/office/drawing/2014/main" id="{48CA7AA7-D510-4CC5-97C8-14DABBE92785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28575</xdr:colOff>
      <xdr:row>341</xdr:row>
      <xdr:rowOff>31262</xdr:rowOff>
    </xdr:to>
    <xdr:sp macro="" textlink="">
      <xdr:nvSpPr>
        <xdr:cNvPr id="235" name="Rectangle 2260">
          <a:extLst>
            <a:ext uri="{FF2B5EF4-FFF2-40B4-BE49-F238E27FC236}">
              <a16:creationId xmlns:a16="http://schemas.microsoft.com/office/drawing/2014/main" id="{CDCB8F7C-C668-4940-8B22-D86631DC283F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30919</xdr:colOff>
      <xdr:row>341</xdr:row>
      <xdr:rowOff>31262</xdr:rowOff>
    </xdr:to>
    <xdr:sp macro="" textlink="">
      <xdr:nvSpPr>
        <xdr:cNvPr id="236" name="Rectangle 2259">
          <a:extLst>
            <a:ext uri="{FF2B5EF4-FFF2-40B4-BE49-F238E27FC236}">
              <a16:creationId xmlns:a16="http://schemas.microsoft.com/office/drawing/2014/main" id="{C178D5C7-8EA5-4A58-92F8-89D220F7A08E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30919</xdr:colOff>
      <xdr:row>341</xdr:row>
      <xdr:rowOff>31262</xdr:rowOff>
    </xdr:to>
    <xdr:sp macro="" textlink="">
      <xdr:nvSpPr>
        <xdr:cNvPr id="237" name="Rectangle 2260">
          <a:extLst>
            <a:ext uri="{FF2B5EF4-FFF2-40B4-BE49-F238E27FC236}">
              <a16:creationId xmlns:a16="http://schemas.microsoft.com/office/drawing/2014/main" id="{5C7FD0D5-9E1E-49F9-AF81-ACF91E1E66AE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28922</xdr:colOff>
      <xdr:row>341</xdr:row>
      <xdr:rowOff>31262</xdr:rowOff>
    </xdr:to>
    <xdr:sp macro="" textlink="">
      <xdr:nvSpPr>
        <xdr:cNvPr id="238" name="Rectangle 2259">
          <a:extLst>
            <a:ext uri="{FF2B5EF4-FFF2-40B4-BE49-F238E27FC236}">
              <a16:creationId xmlns:a16="http://schemas.microsoft.com/office/drawing/2014/main" id="{78668A7E-5839-496A-AEFF-CF3668E622FA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28922</xdr:colOff>
      <xdr:row>341</xdr:row>
      <xdr:rowOff>31262</xdr:rowOff>
    </xdr:to>
    <xdr:sp macro="" textlink="">
      <xdr:nvSpPr>
        <xdr:cNvPr id="239" name="Rectangle 2260">
          <a:extLst>
            <a:ext uri="{FF2B5EF4-FFF2-40B4-BE49-F238E27FC236}">
              <a16:creationId xmlns:a16="http://schemas.microsoft.com/office/drawing/2014/main" id="{1E4D09C6-8B66-4A3A-9916-ECD95CDC1C71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28921</xdr:colOff>
      <xdr:row>341</xdr:row>
      <xdr:rowOff>31262</xdr:rowOff>
    </xdr:to>
    <xdr:sp macro="" textlink="">
      <xdr:nvSpPr>
        <xdr:cNvPr id="240" name="Rectangle 2259">
          <a:extLst>
            <a:ext uri="{FF2B5EF4-FFF2-40B4-BE49-F238E27FC236}">
              <a16:creationId xmlns:a16="http://schemas.microsoft.com/office/drawing/2014/main" id="{4D8F5A5E-F8D3-4051-B96B-76CB485A41C4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28921</xdr:colOff>
      <xdr:row>341</xdr:row>
      <xdr:rowOff>31262</xdr:rowOff>
    </xdr:to>
    <xdr:sp macro="" textlink="">
      <xdr:nvSpPr>
        <xdr:cNvPr id="241" name="Rectangle 2260">
          <a:extLst>
            <a:ext uri="{FF2B5EF4-FFF2-40B4-BE49-F238E27FC236}">
              <a16:creationId xmlns:a16="http://schemas.microsoft.com/office/drawing/2014/main" id="{4454F240-5F44-415C-9E54-180555422646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28575</xdr:colOff>
      <xdr:row>341</xdr:row>
      <xdr:rowOff>31262</xdr:rowOff>
    </xdr:to>
    <xdr:sp macro="" textlink="">
      <xdr:nvSpPr>
        <xdr:cNvPr id="242" name="Rectangle 2259">
          <a:extLst>
            <a:ext uri="{FF2B5EF4-FFF2-40B4-BE49-F238E27FC236}">
              <a16:creationId xmlns:a16="http://schemas.microsoft.com/office/drawing/2014/main" id="{1B1D9763-5125-4A5D-9A86-59136C8C0582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28575</xdr:colOff>
      <xdr:row>341</xdr:row>
      <xdr:rowOff>31262</xdr:rowOff>
    </xdr:to>
    <xdr:sp macro="" textlink="">
      <xdr:nvSpPr>
        <xdr:cNvPr id="243" name="Rectangle 2260">
          <a:extLst>
            <a:ext uri="{FF2B5EF4-FFF2-40B4-BE49-F238E27FC236}">
              <a16:creationId xmlns:a16="http://schemas.microsoft.com/office/drawing/2014/main" id="{9405920C-A61E-44FC-AC74-67E9C7112607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30919</xdr:colOff>
      <xdr:row>341</xdr:row>
      <xdr:rowOff>31262</xdr:rowOff>
    </xdr:to>
    <xdr:sp macro="" textlink="">
      <xdr:nvSpPr>
        <xdr:cNvPr id="244" name="Rectangle 2259">
          <a:extLst>
            <a:ext uri="{FF2B5EF4-FFF2-40B4-BE49-F238E27FC236}">
              <a16:creationId xmlns:a16="http://schemas.microsoft.com/office/drawing/2014/main" id="{6A3C8300-E8BF-4A5D-AFD3-5410CBF85594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30919</xdr:colOff>
      <xdr:row>341</xdr:row>
      <xdr:rowOff>31262</xdr:rowOff>
    </xdr:to>
    <xdr:sp macro="" textlink="">
      <xdr:nvSpPr>
        <xdr:cNvPr id="245" name="Rectangle 2260">
          <a:extLst>
            <a:ext uri="{FF2B5EF4-FFF2-40B4-BE49-F238E27FC236}">
              <a16:creationId xmlns:a16="http://schemas.microsoft.com/office/drawing/2014/main" id="{389248EA-6171-4BA1-B88E-D8E86E2F7F86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28922</xdr:colOff>
      <xdr:row>341</xdr:row>
      <xdr:rowOff>31262</xdr:rowOff>
    </xdr:to>
    <xdr:sp macro="" textlink="">
      <xdr:nvSpPr>
        <xdr:cNvPr id="246" name="Rectangle 2259">
          <a:extLst>
            <a:ext uri="{FF2B5EF4-FFF2-40B4-BE49-F238E27FC236}">
              <a16:creationId xmlns:a16="http://schemas.microsoft.com/office/drawing/2014/main" id="{E6B2710D-717A-421F-806F-1A89BE43DDA0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28922</xdr:colOff>
      <xdr:row>341</xdr:row>
      <xdr:rowOff>31262</xdr:rowOff>
    </xdr:to>
    <xdr:sp macro="" textlink="">
      <xdr:nvSpPr>
        <xdr:cNvPr id="247" name="Rectangle 2260">
          <a:extLst>
            <a:ext uri="{FF2B5EF4-FFF2-40B4-BE49-F238E27FC236}">
              <a16:creationId xmlns:a16="http://schemas.microsoft.com/office/drawing/2014/main" id="{F61FD3AF-AE9D-4C15-9A8E-01A9ADF46708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28921</xdr:colOff>
      <xdr:row>341</xdr:row>
      <xdr:rowOff>31262</xdr:rowOff>
    </xdr:to>
    <xdr:sp macro="" textlink="">
      <xdr:nvSpPr>
        <xdr:cNvPr id="248" name="Rectangle 2259">
          <a:extLst>
            <a:ext uri="{FF2B5EF4-FFF2-40B4-BE49-F238E27FC236}">
              <a16:creationId xmlns:a16="http://schemas.microsoft.com/office/drawing/2014/main" id="{FC7F17EA-81B5-4889-89F8-C845064D1058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28921</xdr:colOff>
      <xdr:row>341</xdr:row>
      <xdr:rowOff>31262</xdr:rowOff>
    </xdr:to>
    <xdr:sp macro="" textlink="">
      <xdr:nvSpPr>
        <xdr:cNvPr id="249" name="Rectangle 2260">
          <a:extLst>
            <a:ext uri="{FF2B5EF4-FFF2-40B4-BE49-F238E27FC236}">
              <a16:creationId xmlns:a16="http://schemas.microsoft.com/office/drawing/2014/main" id="{0DEDEB28-448F-4B21-8EAC-4EB6122A0589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28575</xdr:colOff>
      <xdr:row>341</xdr:row>
      <xdr:rowOff>31262</xdr:rowOff>
    </xdr:to>
    <xdr:sp macro="" textlink="">
      <xdr:nvSpPr>
        <xdr:cNvPr id="250" name="Rectangle 2259">
          <a:extLst>
            <a:ext uri="{FF2B5EF4-FFF2-40B4-BE49-F238E27FC236}">
              <a16:creationId xmlns:a16="http://schemas.microsoft.com/office/drawing/2014/main" id="{1B5F0722-77FD-4AD8-BE22-33B36B50E570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28575</xdr:colOff>
      <xdr:row>341</xdr:row>
      <xdr:rowOff>31262</xdr:rowOff>
    </xdr:to>
    <xdr:sp macro="" textlink="">
      <xdr:nvSpPr>
        <xdr:cNvPr id="251" name="Rectangle 2260">
          <a:extLst>
            <a:ext uri="{FF2B5EF4-FFF2-40B4-BE49-F238E27FC236}">
              <a16:creationId xmlns:a16="http://schemas.microsoft.com/office/drawing/2014/main" id="{AE6B4CD1-7063-4D0D-AADD-E116A14F9D7B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30919</xdr:colOff>
      <xdr:row>341</xdr:row>
      <xdr:rowOff>31262</xdr:rowOff>
    </xdr:to>
    <xdr:sp macro="" textlink="">
      <xdr:nvSpPr>
        <xdr:cNvPr id="252" name="Rectangle 2259">
          <a:extLst>
            <a:ext uri="{FF2B5EF4-FFF2-40B4-BE49-F238E27FC236}">
              <a16:creationId xmlns:a16="http://schemas.microsoft.com/office/drawing/2014/main" id="{BC4EC0A4-B8D5-48DB-9CA7-DBB9DCD22543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30919</xdr:colOff>
      <xdr:row>341</xdr:row>
      <xdr:rowOff>31262</xdr:rowOff>
    </xdr:to>
    <xdr:sp macro="" textlink="">
      <xdr:nvSpPr>
        <xdr:cNvPr id="253" name="Rectangle 2260">
          <a:extLst>
            <a:ext uri="{FF2B5EF4-FFF2-40B4-BE49-F238E27FC236}">
              <a16:creationId xmlns:a16="http://schemas.microsoft.com/office/drawing/2014/main" id="{BDD25DC6-3180-4F19-B0FE-FDFB72A4D842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28922</xdr:colOff>
      <xdr:row>341</xdr:row>
      <xdr:rowOff>31262</xdr:rowOff>
    </xdr:to>
    <xdr:sp macro="" textlink="">
      <xdr:nvSpPr>
        <xdr:cNvPr id="254" name="Rectangle 2259">
          <a:extLst>
            <a:ext uri="{FF2B5EF4-FFF2-40B4-BE49-F238E27FC236}">
              <a16:creationId xmlns:a16="http://schemas.microsoft.com/office/drawing/2014/main" id="{10EA9A20-5F7B-4669-99F1-B0BAC7F18B56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28922</xdr:colOff>
      <xdr:row>341</xdr:row>
      <xdr:rowOff>31262</xdr:rowOff>
    </xdr:to>
    <xdr:sp macro="" textlink="">
      <xdr:nvSpPr>
        <xdr:cNvPr id="255" name="Rectangle 2260">
          <a:extLst>
            <a:ext uri="{FF2B5EF4-FFF2-40B4-BE49-F238E27FC236}">
              <a16:creationId xmlns:a16="http://schemas.microsoft.com/office/drawing/2014/main" id="{58C96BED-65CE-4A31-84C7-41D5C0F457EE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28921</xdr:colOff>
      <xdr:row>341</xdr:row>
      <xdr:rowOff>31262</xdr:rowOff>
    </xdr:to>
    <xdr:sp macro="" textlink="">
      <xdr:nvSpPr>
        <xdr:cNvPr id="256" name="Rectangle 2259">
          <a:extLst>
            <a:ext uri="{FF2B5EF4-FFF2-40B4-BE49-F238E27FC236}">
              <a16:creationId xmlns:a16="http://schemas.microsoft.com/office/drawing/2014/main" id="{7E860264-3B4F-4FC8-891C-69613A070D94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28921</xdr:colOff>
      <xdr:row>341</xdr:row>
      <xdr:rowOff>31262</xdr:rowOff>
    </xdr:to>
    <xdr:sp macro="" textlink="">
      <xdr:nvSpPr>
        <xdr:cNvPr id="257" name="Rectangle 2260">
          <a:extLst>
            <a:ext uri="{FF2B5EF4-FFF2-40B4-BE49-F238E27FC236}">
              <a16:creationId xmlns:a16="http://schemas.microsoft.com/office/drawing/2014/main" id="{22D931C5-7164-4D28-B9CD-AABD4578EA85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28575</xdr:colOff>
      <xdr:row>341</xdr:row>
      <xdr:rowOff>31262</xdr:rowOff>
    </xdr:to>
    <xdr:sp macro="" textlink="">
      <xdr:nvSpPr>
        <xdr:cNvPr id="258" name="Rectangle 2259">
          <a:extLst>
            <a:ext uri="{FF2B5EF4-FFF2-40B4-BE49-F238E27FC236}">
              <a16:creationId xmlns:a16="http://schemas.microsoft.com/office/drawing/2014/main" id="{F629C9E1-C62E-4E5F-B32E-7AC6EFC18734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28575</xdr:colOff>
      <xdr:row>341</xdr:row>
      <xdr:rowOff>31262</xdr:rowOff>
    </xdr:to>
    <xdr:sp macro="" textlink="">
      <xdr:nvSpPr>
        <xdr:cNvPr id="259" name="Rectangle 2260">
          <a:extLst>
            <a:ext uri="{FF2B5EF4-FFF2-40B4-BE49-F238E27FC236}">
              <a16:creationId xmlns:a16="http://schemas.microsoft.com/office/drawing/2014/main" id="{1BE81A13-C454-407C-AB6C-20265A280F9D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30919</xdr:colOff>
      <xdr:row>341</xdr:row>
      <xdr:rowOff>31262</xdr:rowOff>
    </xdr:to>
    <xdr:sp macro="" textlink="">
      <xdr:nvSpPr>
        <xdr:cNvPr id="260" name="Rectangle 2259">
          <a:extLst>
            <a:ext uri="{FF2B5EF4-FFF2-40B4-BE49-F238E27FC236}">
              <a16:creationId xmlns:a16="http://schemas.microsoft.com/office/drawing/2014/main" id="{A4303F5C-C236-46DE-8739-A2271E97948B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30919</xdr:colOff>
      <xdr:row>341</xdr:row>
      <xdr:rowOff>31262</xdr:rowOff>
    </xdr:to>
    <xdr:sp macro="" textlink="">
      <xdr:nvSpPr>
        <xdr:cNvPr id="261" name="Rectangle 2260">
          <a:extLst>
            <a:ext uri="{FF2B5EF4-FFF2-40B4-BE49-F238E27FC236}">
              <a16:creationId xmlns:a16="http://schemas.microsoft.com/office/drawing/2014/main" id="{BD94EE1A-88C0-4CF5-8E6E-0F9FBFFDFD8A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28922</xdr:colOff>
      <xdr:row>341</xdr:row>
      <xdr:rowOff>31262</xdr:rowOff>
    </xdr:to>
    <xdr:sp macro="" textlink="">
      <xdr:nvSpPr>
        <xdr:cNvPr id="262" name="Rectangle 2259">
          <a:extLst>
            <a:ext uri="{FF2B5EF4-FFF2-40B4-BE49-F238E27FC236}">
              <a16:creationId xmlns:a16="http://schemas.microsoft.com/office/drawing/2014/main" id="{BB67E774-4506-441C-AB78-65BEEA949BE7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28922</xdr:colOff>
      <xdr:row>341</xdr:row>
      <xdr:rowOff>31262</xdr:rowOff>
    </xdr:to>
    <xdr:sp macro="" textlink="">
      <xdr:nvSpPr>
        <xdr:cNvPr id="263" name="Rectangle 2260">
          <a:extLst>
            <a:ext uri="{FF2B5EF4-FFF2-40B4-BE49-F238E27FC236}">
              <a16:creationId xmlns:a16="http://schemas.microsoft.com/office/drawing/2014/main" id="{61C81967-8D75-46A9-9079-FFB3C5E24BAF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28921</xdr:colOff>
      <xdr:row>341</xdr:row>
      <xdr:rowOff>31262</xdr:rowOff>
    </xdr:to>
    <xdr:sp macro="" textlink="">
      <xdr:nvSpPr>
        <xdr:cNvPr id="264" name="Rectangle 2259">
          <a:extLst>
            <a:ext uri="{FF2B5EF4-FFF2-40B4-BE49-F238E27FC236}">
              <a16:creationId xmlns:a16="http://schemas.microsoft.com/office/drawing/2014/main" id="{6508D2D2-EE15-4CB4-B5EE-D3200E5EE97D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28921</xdr:colOff>
      <xdr:row>341</xdr:row>
      <xdr:rowOff>31262</xdr:rowOff>
    </xdr:to>
    <xdr:sp macro="" textlink="">
      <xdr:nvSpPr>
        <xdr:cNvPr id="265" name="Rectangle 2260">
          <a:extLst>
            <a:ext uri="{FF2B5EF4-FFF2-40B4-BE49-F238E27FC236}">
              <a16:creationId xmlns:a16="http://schemas.microsoft.com/office/drawing/2014/main" id="{6AAD6B39-2EEF-4C01-B49E-9A5AF07278F4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28575</xdr:colOff>
      <xdr:row>341</xdr:row>
      <xdr:rowOff>31262</xdr:rowOff>
    </xdr:to>
    <xdr:sp macro="" textlink="">
      <xdr:nvSpPr>
        <xdr:cNvPr id="266" name="Rectangle 2259">
          <a:extLst>
            <a:ext uri="{FF2B5EF4-FFF2-40B4-BE49-F238E27FC236}">
              <a16:creationId xmlns:a16="http://schemas.microsoft.com/office/drawing/2014/main" id="{C684FE5F-9B69-47C6-9B34-3551320C7D61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28575</xdr:colOff>
      <xdr:row>341</xdr:row>
      <xdr:rowOff>31262</xdr:rowOff>
    </xdr:to>
    <xdr:sp macro="" textlink="">
      <xdr:nvSpPr>
        <xdr:cNvPr id="267" name="Rectangle 2260">
          <a:extLst>
            <a:ext uri="{FF2B5EF4-FFF2-40B4-BE49-F238E27FC236}">
              <a16:creationId xmlns:a16="http://schemas.microsoft.com/office/drawing/2014/main" id="{5BC1FA4A-B219-4386-BF74-56C76C0D48CF}"/>
            </a:ext>
          </a:extLst>
        </xdr:cNvPr>
        <xdr:cNvSpPr>
          <a:spLocks noChangeArrowheads="1"/>
        </xdr:cNvSpPr>
      </xdr:nvSpPr>
      <xdr:spPr bwMode="auto">
        <a:xfrm>
          <a:off x="6896100" y="5078730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3543300</xdr:colOff>
      <xdr:row>388</xdr:row>
      <xdr:rowOff>0</xdr:rowOff>
    </xdr:from>
    <xdr:to>
      <xdr:col>3</xdr:col>
      <xdr:colOff>108757</xdr:colOff>
      <xdr:row>388</xdr:row>
      <xdr:rowOff>31643</xdr:rowOff>
    </xdr:to>
    <xdr:sp macro="" textlink="">
      <xdr:nvSpPr>
        <xdr:cNvPr id="268" name="Téglalap 267">
          <a:extLst>
            <a:ext uri="{FF2B5EF4-FFF2-40B4-BE49-F238E27FC236}">
              <a16:creationId xmlns:a16="http://schemas.microsoft.com/office/drawing/2014/main" id="{8F9F7697-C1BC-45B3-BD7B-C6428CFB0A4F}"/>
            </a:ext>
          </a:extLst>
        </xdr:cNvPr>
        <xdr:cNvSpPr>
          <a:spLocks noChangeArrowheads="1"/>
        </xdr:cNvSpPr>
      </xdr:nvSpPr>
      <xdr:spPr bwMode="auto">
        <a:xfrm>
          <a:off x="1771650" y="57359550"/>
          <a:ext cx="608127" cy="3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3543300</xdr:colOff>
      <xdr:row>388</xdr:row>
      <xdr:rowOff>0</xdr:rowOff>
    </xdr:from>
    <xdr:to>
      <xdr:col>3</xdr:col>
      <xdr:colOff>108757</xdr:colOff>
      <xdr:row>388</xdr:row>
      <xdr:rowOff>31643</xdr:rowOff>
    </xdr:to>
    <xdr:sp macro="" textlink="">
      <xdr:nvSpPr>
        <xdr:cNvPr id="269" name="Téglalap 268">
          <a:extLst>
            <a:ext uri="{FF2B5EF4-FFF2-40B4-BE49-F238E27FC236}">
              <a16:creationId xmlns:a16="http://schemas.microsoft.com/office/drawing/2014/main" id="{6A461AA7-2436-4AE7-AFE5-79D6C608D215}"/>
            </a:ext>
          </a:extLst>
        </xdr:cNvPr>
        <xdr:cNvSpPr>
          <a:spLocks noChangeArrowheads="1"/>
        </xdr:cNvSpPr>
      </xdr:nvSpPr>
      <xdr:spPr bwMode="auto">
        <a:xfrm>
          <a:off x="1771650" y="57359550"/>
          <a:ext cx="608127" cy="3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3105150</xdr:colOff>
      <xdr:row>388</xdr:row>
      <xdr:rowOff>0</xdr:rowOff>
    </xdr:from>
    <xdr:to>
      <xdr:col>3</xdr:col>
      <xdr:colOff>112567</xdr:colOff>
      <xdr:row>388</xdr:row>
      <xdr:rowOff>31262</xdr:rowOff>
    </xdr:to>
    <xdr:sp macro="" textlink="">
      <xdr:nvSpPr>
        <xdr:cNvPr id="270" name="Rectangle 2259">
          <a:extLst>
            <a:ext uri="{FF2B5EF4-FFF2-40B4-BE49-F238E27FC236}">
              <a16:creationId xmlns:a16="http://schemas.microsoft.com/office/drawing/2014/main" id="{5BD1C19E-E9C1-4D05-AC66-982793657F3A}"/>
            </a:ext>
          </a:extLst>
        </xdr:cNvPr>
        <xdr:cNvSpPr>
          <a:spLocks noChangeArrowheads="1"/>
        </xdr:cNvSpPr>
      </xdr:nvSpPr>
      <xdr:spPr bwMode="auto">
        <a:xfrm>
          <a:off x="1771650" y="57359550"/>
          <a:ext cx="611937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3543300</xdr:colOff>
      <xdr:row>388</xdr:row>
      <xdr:rowOff>0</xdr:rowOff>
    </xdr:from>
    <xdr:to>
      <xdr:col>3</xdr:col>
      <xdr:colOff>108757</xdr:colOff>
      <xdr:row>388</xdr:row>
      <xdr:rowOff>32024</xdr:rowOff>
    </xdr:to>
    <xdr:sp macro="" textlink="">
      <xdr:nvSpPr>
        <xdr:cNvPr id="271" name="Téglalap 1">
          <a:extLst>
            <a:ext uri="{FF2B5EF4-FFF2-40B4-BE49-F238E27FC236}">
              <a16:creationId xmlns:a16="http://schemas.microsoft.com/office/drawing/2014/main" id="{72D87791-2C1B-4104-A986-92E09C0365F2}"/>
            </a:ext>
          </a:extLst>
        </xdr:cNvPr>
        <xdr:cNvSpPr>
          <a:spLocks noChangeArrowheads="1"/>
        </xdr:cNvSpPr>
      </xdr:nvSpPr>
      <xdr:spPr bwMode="auto">
        <a:xfrm>
          <a:off x="1771650" y="57359550"/>
          <a:ext cx="608127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3543300</xdr:colOff>
      <xdr:row>388</xdr:row>
      <xdr:rowOff>0</xdr:rowOff>
    </xdr:from>
    <xdr:to>
      <xdr:col>3</xdr:col>
      <xdr:colOff>108757</xdr:colOff>
      <xdr:row>388</xdr:row>
      <xdr:rowOff>32024</xdr:rowOff>
    </xdr:to>
    <xdr:sp macro="" textlink="">
      <xdr:nvSpPr>
        <xdr:cNvPr id="272" name="Téglalap 2">
          <a:extLst>
            <a:ext uri="{FF2B5EF4-FFF2-40B4-BE49-F238E27FC236}">
              <a16:creationId xmlns:a16="http://schemas.microsoft.com/office/drawing/2014/main" id="{C236A92D-B223-4D19-8706-5F23ABAC209B}"/>
            </a:ext>
          </a:extLst>
        </xdr:cNvPr>
        <xdr:cNvSpPr>
          <a:spLocks noChangeArrowheads="1"/>
        </xdr:cNvSpPr>
      </xdr:nvSpPr>
      <xdr:spPr bwMode="auto">
        <a:xfrm>
          <a:off x="1771650" y="57359550"/>
          <a:ext cx="608127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3105150</xdr:colOff>
      <xdr:row>388</xdr:row>
      <xdr:rowOff>0</xdr:rowOff>
    </xdr:from>
    <xdr:to>
      <xdr:col>3</xdr:col>
      <xdr:colOff>112567</xdr:colOff>
      <xdr:row>388</xdr:row>
      <xdr:rowOff>32024</xdr:rowOff>
    </xdr:to>
    <xdr:sp macro="" textlink="">
      <xdr:nvSpPr>
        <xdr:cNvPr id="273" name="Téglalap 1">
          <a:extLst>
            <a:ext uri="{FF2B5EF4-FFF2-40B4-BE49-F238E27FC236}">
              <a16:creationId xmlns:a16="http://schemas.microsoft.com/office/drawing/2014/main" id="{42DA1657-3FC1-4E33-8AF9-CD72A40559B6}"/>
            </a:ext>
          </a:extLst>
        </xdr:cNvPr>
        <xdr:cNvSpPr>
          <a:spLocks noChangeArrowheads="1"/>
        </xdr:cNvSpPr>
      </xdr:nvSpPr>
      <xdr:spPr bwMode="auto">
        <a:xfrm>
          <a:off x="1771650" y="57359550"/>
          <a:ext cx="611937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3105150</xdr:colOff>
      <xdr:row>388</xdr:row>
      <xdr:rowOff>0</xdr:rowOff>
    </xdr:from>
    <xdr:to>
      <xdr:col>3</xdr:col>
      <xdr:colOff>112567</xdr:colOff>
      <xdr:row>388</xdr:row>
      <xdr:rowOff>32024</xdr:rowOff>
    </xdr:to>
    <xdr:sp macro="" textlink="">
      <xdr:nvSpPr>
        <xdr:cNvPr id="274" name="Téglalap 2">
          <a:extLst>
            <a:ext uri="{FF2B5EF4-FFF2-40B4-BE49-F238E27FC236}">
              <a16:creationId xmlns:a16="http://schemas.microsoft.com/office/drawing/2014/main" id="{896451D1-7911-4ABD-BF4B-140D730FB3EE}"/>
            </a:ext>
          </a:extLst>
        </xdr:cNvPr>
        <xdr:cNvSpPr>
          <a:spLocks noChangeArrowheads="1"/>
        </xdr:cNvSpPr>
      </xdr:nvSpPr>
      <xdr:spPr bwMode="auto">
        <a:xfrm>
          <a:off x="1771650" y="57359550"/>
          <a:ext cx="611937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3067050</xdr:colOff>
      <xdr:row>388</xdr:row>
      <xdr:rowOff>0</xdr:rowOff>
    </xdr:from>
    <xdr:to>
      <xdr:col>3</xdr:col>
      <xdr:colOff>112567</xdr:colOff>
      <xdr:row>388</xdr:row>
      <xdr:rowOff>32405</xdr:rowOff>
    </xdr:to>
    <xdr:sp macro="" textlink="">
      <xdr:nvSpPr>
        <xdr:cNvPr id="275" name="Téglalap 1">
          <a:extLst>
            <a:ext uri="{FF2B5EF4-FFF2-40B4-BE49-F238E27FC236}">
              <a16:creationId xmlns:a16="http://schemas.microsoft.com/office/drawing/2014/main" id="{99633050-77A4-47E7-A122-896ED191CB49}"/>
            </a:ext>
          </a:extLst>
        </xdr:cNvPr>
        <xdr:cNvSpPr>
          <a:spLocks noChangeArrowheads="1"/>
        </xdr:cNvSpPr>
      </xdr:nvSpPr>
      <xdr:spPr bwMode="auto">
        <a:xfrm>
          <a:off x="1771650" y="57359550"/>
          <a:ext cx="611937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388</xdr:row>
      <xdr:rowOff>0</xdr:rowOff>
    </xdr:from>
    <xdr:to>
      <xdr:col>3</xdr:col>
      <xdr:colOff>355171</xdr:colOff>
      <xdr:row>388</xdr:row>
      <xdr:rowOff>32405</xdr:rowOff>
    </xdr:to>
    <xdr:sp macro="" textlink="">
      <xdr:nvSpPr>
        <xdr:cNvPr id="276" name="Téglalap 2">
          <a:extLst>
            <a:ext uri="{FF2B5EF4-FFF2-40B4-BE49-F238E27FC236}">
              <a16:creationId xmlns:a16="http://schemas.microsoft.com/office/drawing/2014/main" id="{03079594-C1D0-48E7-B5FD-4525DB81199F}"/>
            </a:ext>
          </a:extLst>
        </xdr:cNvPr>
        <xdr:cNvSpPr>
          <a:spLocks noChangeArrowheads="1"/>
        </xdr:cNvSpPr>
      </xdr:nvSpPr>
      <xdr:spPr bwMode="auto">
        <a:xfrm>
          <a:off x="1304925" y="57359550"/>
          <a:ext cx="1066597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388</xdr:row>
      <xdr:rowOff>0</xdr:rowOff>
    </xdr:from>
    <xdr:to>
      <xdr:col>3</xdr:col>
      <xdr:colOff>355171</xdr:colOff>
      <xdr:row>388</xdr:row>
      <xdr:rowOff>32405</xdr:rowOff>
    </xdr:to>
    <xdr:sp macro="" textlink="">
      <xdr:nvSpPr>
        <xdr:cNvPr id="277" name="Téglalap 2">
          <a:extLst>
            <a:ext uri="{FF2B5EF4-FFF2-40B4-BE49-F238E27FC236}">
              <a16:creationId xmlns:a16="http://schemas.microsoft.com/office/drawing/2014/main" id="{B77394F3-D540-4193-9C68-05E21D58F934}"/>
            </a:ext>
          </a:extLst>
        </xdr:cNvPr>
        <xdr:cNvSpPr>
          <a:spLocks noChangeArrowheads="1"/>
        </xdr:cNvSpPr>
      </xdr:nvSpPr>
      <xdr:spPr bwMode="auto">
        <a:xfrm>
          <a:off x="1304925" y="57359550"/>
          <a:ext cx="1066597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388</xdr:row>
      <xdr:rowOff>0</xdr:rowOff>
    </xdr:from>
    <xdr:to>
      <xdr:col>3</xdr:col>
      <xdr:colOff>355171</xdr:colOff>
      <xdr:row>388</xdr:row>
      <xdr:rowOff>32405</xdr:rowOff>
    </xdr:to>
    <xdr:sp macro="" textlink="">
      <xdr:nvSpPr>
        <xdr:cNvPr id="278" name="Téglalap 2">
          <a:extLst>
            <a:ext uri="{FF2B5EF4-FFF2-40B4-BE49-F238E27FC236}">
              <a16:creationId xmlns:a16="http://schemas.microsoft.com/office/drawing/2014/main" id="{68ED922E-57B8-4AEE-9212-67F6C68B7B9B}"/>
            </a:ext>
          </a:extLst>
        </xdr:cNvPr>
        <xdr:cNvSpPr>
          <a:spLocks noChangeArrowheads="1"/>
        </xdr:cNvSpPr>
      </xdr:nvSpPr>
      <xdr:spPr bwMode="auto">
        <a:xfrm>
          <a:off x="1304925" y="57359550"/>
          <a:ext cx="1066597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388</xdr:row>
      <xdr:rowOff>0</xdr:rowOff>
    </xdr:from>
    <xdr:to>
      <xdr:col>3</xdr:col>
      <xdr:colOff>355171</xdr:colOff>
      <xdr:row>388</xdr:row>
      <xdr:rowOff>32405</xdr:rowOff>
    </xdr:to>
    <xdr:sp macro="" textlink="">
      <xdr:nvSpPr>
        <xdr:cNvPr id="279" name="Téglalap 2">
          <a:extLst>
            <a:ext uri="{FF2B5EF4-FFF2-40B4-BE49-F238E27FC236}">
              <a16:creationId xmlns:a16="http://schemas.microsoft.com/office/drawing/2014/main" id="{1D1EC152-4967-4E23-81A7-69B5BAF87929}"/>
            </a:ext>
          </a:extLst>
        </xdr:cNvPr>
        <xdr:cNvSpPr>
          <a:spLocks noChangeArrowheads="1"/>
        </xdr:cNvSpPr>
      </xdr:nvSpPr>
      <xdr:spPr bwMode="auto">
        <a:xfrm>
          <a:off x="1304925" y="57359550"/>
          <a:ext cx="1066597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388</xdr:row>
      <xdr:rowOff>0</xdr:rowOff>
    </xdr:from>
    <xdr:to>
      <xdr:col>3</xdr:col>
      <xdr:colOff>87324</xdr:colOff>
      <xdr:row>388</xdr:row>
      <xdr:rowOff>32405</xdr:rowOff>
    </xdr:to>
    <xdr:sp macro="" textlink="">
      <xdr:nvSpPr>
        <xdr:cNvPr id="280" name="Téglalap 2">
          <a:extLst>
            <a:ext uri="{FF2B5EF4-FFF2-40B4-BE49-F238E27FC236}">
              <a16:creationId xmlns:a16="http://schemas.microsoft.com/office/drawing/2014/main" id="{9DEFF423-9849-4E45-AE8E-55334F99612F}"/>
            </a:ext>
          </a:extLst>
        </xdr:cNvPr>
        <xdr:cNvSpPr>
          <a:spLocks noChangeArrowheads="1"/>
        </xdr:cNvSpPr>
      </xdr:nvSpPr>
      <xdr:spPr bwMode="auto">
        <a:xfrm>
          <a:off x="1304925" y="57359550"/>
          <a:ext cx="790372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388</xdr:row>
      <xdr:rowOff>0</xdr:rowOff>
    </xdr:from>
    <xdr:to>
      <xdr:col>3</xdr:col>
      <xdr:colOff>87324</xdr:colOff>
      <xdr:row>388</xdr:row>
      <xdr:rowOff>32405</xdr:rowOff>
    </xdr:to>
    <xdr:sp macro="" textlink="">
      <xdr:nvSpPr>
        <xdr:cNvPr id="281" name="Téglalap 2">
          <a:extLst>
            <a:ext uri="{FF2B5EF4-FFF2-40B4-BE49-F238E27FC236}">
              <a16:creationId xmlns:a16="http://schemas.microsoft.com/office/drawing/2014/main" id="{9440BC07-F325-4D99-B51C-6B49730781F8}"/>
            </a:ext>
          </a:extLst>
        </xdr:cNvPr>
        <xdr:cNvSpPr>
          <a:spLocks noChangeArrowheads="1"/>
        </xdr:cNvSpPr>
      </xdr:nvSpPr>
      <xdr:spPr bwMode="auto">
        <a:xfrm>
          <a:off x="1304925" y="57359550"/>
          <a:ext cx="790372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388</xdr:row>
      <xdr:rowOff>0</xdr:rowOff>
    </xdr:from>
    <xdr:to>
      <xdr:col>3</xdr:col>
      <xdr:colOff>87324</xdr:colOff>
      <xdr:row>388</xdr:row>
      <xdr:rowOff>32405</xdr:rowOff>
    </xdr:to>
    <xdr:sp macro="" textlink="">
      <xdr:nvSpPr>
        <xdr:cNvPr id="282" name="Téglalap 2">
          <a:extLst>
            <a:ext uri="{FF2B5EF4-FFF2-40B4-BE49-F238E27FC236}">
              <a16:creationId xmlns:a16="http://schemas.microsoft.com/office/drawing/2014/main" id="{163A3F38-3E3F-4679-95A6-025C713868BB}"/>
            </a:ext>
          </a:extLst>
        </xdr:cNvPr>
        <xdr:cNvSpPr>
          <a:spLocks noChangeArrowheads="1"/>
        </xdr:cNvSpPr>
      </xdr:nvSpPr>
      <xdr:spPr bwMode="auto">
        <a:xfrm>
          <a:off x="1304925" y="57359550"/>
          <a:ext cx="790372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388</xdr:row>
      <xdr:rowOff>0</xdr:rowOff>
    </xdr:from>
    <xdr:to>
      <xdr:col>3</xdr:col>
      <xdr:colOff>87324</xdr:colOff>
      <xdr:row>388</xdr:row>
      <xdr:rowOff>32405</xdr:rowOff>
    </xdr:to>
    <xdr:sp macro="" textlink="">
      <xdr:nvSpPr>
        <xdr:cNvPr id="283" name="Téglalap 2">
          <a:extLst>
            <a:ext uri="{FF2B5EF4-FFF2-40B4-BE49-F238E27FC236}">
              <a16:creationId xmlns:a16="http://schemas.microsoft.com/office/drawing/2014/main" id="{8F843A27-6238-4842-988B-87C3D0815A2E}"/>
            </a:ext>
          </a:extLst>
        </xdr:cNvPr>
        <xdr:cNvSpPr>
          <a:spLocks noChangeArrowheads="1"/>
        </xdr:cNvSpPr>
      </xdr:nvSpPr>
      <xdr:spPr bwMode="auto">
        <a:xfrm>
          <a:off x="1304925" y="57359550"/>
          <a:ext cx="790372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388</xdr:row>
      <xdr:rowOff>0</xdr:rowOff>
    </xdr:from>
    <xdr:to>
      <xdr:col>3</xdr:col>
      <xdr:colOff>87324</xdr:colOff>
      <xdr:row>388</xdr:row>
      <xdr:rowOff>32405</xdr:rowOff>
    </xdr:to>
    <xdr:sp macro="" textlink="">
      <xdr:nvSpPr>
        <xdr:cNvPr id="284" name="Téglalap 2">
          <a:extLst>
            <a:ext uri="{FF2B5EF4-FFF2-40B4-BE49-F238E27FC236}">
              <a16:creationId xmlns:a16="http://schemas.microsoft.com/office/drawing/2014/main" id="{FEAD4F16-6A5C-4C17-92B3-AA791EDE96D3}"/>
            </a:ext>
          </a:extLst>
        </xdr:cNvPr>
        <xdr:cNvSpPr>
          <a:spLocks noChangeArrowheads="1"/>
        </xdr:cNvSpPr>
      </xdr:nvSpPr>
      <xdr:spPr bwMode="auto">
        <a:xfrm>
          <a:off x="1304925" y="57359550"/>
          <a:ext cx="790372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388</xdr:row>
      <xdr:rowOff>0</xdr:rowOff>
    </xdr:from>
    <xdr:to>
      <xdr:col>3</xdr:col>
      <xdr:colOff>87324</xdr:colOff>
      <xdr:row>388</xdr:row>
      <xdr:rowOff>32405</xdr:rowOff>
    </xdr:to>
    <xdr:sp macro="" textlink="">
      <xdr:nvSpPr>
        <xdr:cNvPr id="285" name="Téglalap 2">
          <a:extLst>
            <a:ext uri="{FF2B5EF4-FFF2-40B4-BE49-F238E27FC236}">
              <a16:creationId xmlns:a16="http://schemas.microsoft.com/office/drawing/2014/main" id="{0F6F81BD-F001-4A59-B15C-903EB5D1AC89}"/>
            </a:ext>
          </a:extLst>
        </xdr:cNvPr>
        <xdr:cNvSpPr>
          <a:spLocks noChangeArrowheads="1"/>
        </xdr:cNvSpPr>
      </xdr:nvSpPr>
      <xdr:spPr bwMode="auto">
        <a:xfrm>
          <a:off x="1304925" y="57359550"/>
          <a:ext cx="790372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388</xdr:row>
      <xdr:rowOff>0</xdr:rowOff>
    </xdr:from>
    <xdr:to>
      <xdr:col>3</xdr:col>
      <xdr:colOff>87324</xdr:colOff>
      <xdr:row>388</xdr:row>
      <xdr:rowOff>32405</xdr:rowOff>
    </xdr:to>
    <xdr:sp macro="" textlink="">
      <xdr:nvSpPr>
        <xdr:cNvPr id="286" name="Téglalap 2">
          <a:extLst>
            <a:ext uri="{FF2B5EF4-FFF2-40B4-BE49-F238E27FC236}">
              <a16:creationId xmlns:a16="http://schemas.microsoft.com/office/drawing/2014/main" id="{02D34B04-9E08-4809-A0BA-34640A2BED82}"/>
            </a:ext>
          </a:extLst>
        </xdr:cNvPr>
        <xdr:cNvSpPr>
          <a:spLocks noChangeArrowheads="1"/>
        </xdr:cNvSpPr>
      </xdr:nvSpPr>
      <xdr:spPr bwMode="auto">
        <a:xfrm>
          <a:off x="1304925" y="57359550"/>
          <a:ext cx="790372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388</xdr:row>
      <xdr:rowOff>0</xdr:rowOff>
    </xdr:from>
    <xdr:to>
      <xdr:col>3</xdr:col>
      <xdr:colOff>87324</xdr:colOff>
      <xdr:row>388</xdr:row>
      <xdr:rowOff>32405</xdr:rowOff>
    </xdr:to>
    <xdr:sp macro="" textlink="">
      <xdr:nvSpPr>
        <xdr:cNvPr id="287" name="Téglalap 2">
          <a:extLst>
            <a:ext uri="{FF2B5EF4-FFF2-40B4-BE49-F238E27FC236}">
              <a16:creationId xmlns:a16="http://schemas.microsoft.com/office/drawing/2014/main" id="{C9F63F9C-55E4-45E5-AA49-1C20B107FD83}"/>
            </a:ext>
          </a:extLst>
        </xdr:cNvPr>
        <xdr:cNvSpPr>
          <a:spLocks noChangeArrowheads="1"/>
        </xdr:cNvSpPr>
      </xdr:nvSpPr>
      <xdr:spPr bwMode="auto">
        <a:xfrm>
          <a:off x="1304925" y="57359550"/>
          <a:ext cx="790372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3543300</xdr:colOff>
      <xdr:row>388</xdr:row>
      <xdr:rowOff>0</xdr:rowOff>
    </xdr:from>
    <xdr:to>
      <xdr:col>3</xdr:col>
      <xdr:colOff>108757</xdr:colOff>
      <xdr:row>388</xdr:row>
      <xdr:rowOff>31643</xdr:rowOff>
    </xdr:to>
    <xdr:sp macro="" textlink="">
      <xdr:nvSpPr>
        <xdr:cNvPr id="288" name="Téglalap 287">
          <a:extLst>
            <a:ext uri="{FF2B5EF4-FFF2-40B4-BE49-F238E27FC236}">
              <a16:creationId xmlns:a16="http://schemas.microsoft.com/office/drawing/2014/main" id="{3671CCC1-CAAD-44D7-A6F7-0C95C416761F}"/>
            </a:ext>
          </a:extLst>
        </xdr:cNvPr>
        <xdr:cNvSpPr>
          <a:spLocks noChangeArrowheads="1"/>
        </xdr:cNvSpPr>
      </xdr:nvSpPr>
      <xdr:spPr bwMode="auto">
        <a:xfrm>
          <a:off x="1771650" y="57359550"/>
          <a:ext cx="608127" cy="3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3543300</xdr:colOff>
      <xdr:row>388</xdr:row>
      <xdr:rowOff>0</xdr:rowOff>
    </xdr:from>
    <xdr:to>
      <xdr:col>3</xdr:col>
      <xdr:colOff>108757</xdr:colOff>
      <xdr:row>388</xdr:row>
      <xdr:rowOff>31643</xdr:rowOff>
    </xdr:to>
    <xdr:sp macro="" textlink="">
      <xdr:nvSpPr>
        <xdr:cNvPr id="289" name="Téglalap 288">
          <a:extLst>
            <a:ext uri="{FF2B5EF4-FFF2-40B4-BE49-F238E27FC236}">
              <a16:creationId xmlns:a16="http://schemas.microsoft.com/office/drawing/2014/main" id="{D2CD54A2-5458-4690-9432-BDF199E703FB}"/>
            </a:ext>
          </a:extLst>
        </xdr:cNvPr>
        <xdr:cNvSpPr>
          <a:spLocks noChangeArrowheads="1"/>
        </xdr:cNvSpPr>
      </xdr:nvSpPr>
      <xdr:spPr bwMode="auto">
        <a:xfrm>
          <a:off x="1771650" y="57359550"/>
          <a:ext cx="608127" cy="3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3105150</xdr:colOff>
      <xdr:row>388</xdr:row>
      <xdr:rowOff>0</xdr:rowOff>
    </xdr:from>
    <xdr:to>
      <xdr:col>3</xdr:col>
      <xdr:colOff>112567</xdr:colOff>
      <xdr:row>388</xdr:row>
      <xdr:rowOff>31262</xdr:rowOff>
    </xdr:to>
    <xdr:sp macro="" textlink="">
      <xdr:nvSpPr>
        <xdr:cNvPr id="290" name="Rectangle 2259">
          <a:extLst>
            <a:ext uri="{FF2B5EF4-FFF2-40B4-BE49-F238E27FC236}">
              <a16:creationId xmlns:a16="http://schemas.microsoft.com/office/drawing/2014/main" id="{13466751-134F-482A-97E9-0835B1B36368}"/>
            </a:ext>
          </a:extLst>
        </xdr:cNvPr>
        <xdr:cNvSpPr>
          <a:spLocks noChangeArrowheads="1"/>
        </xdr:cNvSpPr>
      </xdr:nvSpPr>
      <xdr:spPr bwMode="auto">
        <a:xfrm>
          <a:off x="1771650" y="57359550"/>
          <a:ext cx="611937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3543300</xdr:colOff>
      <xdr:row>388</xdr:row>
      <xdr:rowOff>0</xdr:rowOff>
    </xdr:from>
    <xdr:to>
      <xdr:col>3</xdr:col>
      <xdr:colOff>108757</xdr:colOff>
      <xdr:row>388</xdr:row>
      <xdr:rowOff>32024</xdr:rowOff>
    </xdr:to>
    <xdr:sp macro="" textlink="">
      <xdr:nvSpPr>
        <xdr:cNvPr id="291" name="Téglalap 1">
          <a:extLst>
            <a:ext uri="{FF2B5EF4-FFF2-40B4-BE49-F238E27FC236}">
              <a16:creationId xmlns:a16="http://schemas.microsoft.com/office/drawing/2014/main" id="{268DB063-6831-4983-9EF5-E883FCFC2766}"/>
            </a:ext>
          </a:extLst>
        </xdr:cNvPr>
        <xdr:cNvSpPr>
          <a:spLocks noChangeArrowheads="1"/>
        </xdr:cNvSpPr>
      </xdr:nvSpPr>
      <xdr:spPr bwMode="auto">
        <a:xfrm>
          <a:off x="1771650" y="57359550"/>
          <a:ext cx="608127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3543300</xdr:colOff>
      <xdr:row>388</xdr:row>
      <xdr:rowOff>0</xdr:rowOff>
    </xdr:from>
    <xdr:to>
      <xdr:col>3</xdr:col>
      <xdr:colOff>108757</xdr:colOff>
      <xdr:row>388</xdr:row>
      <xdr:rowOff>32024</xdr:rowOff>
    </xdr:to>
    <xdr:sp macro="" textlink="">
      <xdr:nvSpPr>
        <xdr:cNvPr id="292" name="Téglalap 2">
          <a:extLst>
            <a:ext uri="{FF2B5EF4-FFF2-40B4-BE49-F238E27FC236}">
              <a16:creationId xmlns:a16="http://schemas.microsoft.com/office/drawing/2014/main" id="{097BA3EC-EEA3-4548-90E5-78884E60E68E}"/>
            </a:ext>
          </a:extLst>
        </xdr:cNvPr>
        <xdr:cNvSpPr>
          <a:spLocks noChangeArrowheads="1"/>
        </xdr:cNvSpPr>
      </xdr:nvSpPr>
      <xdr:spPr bwMode="auto">
        <a:xfrm>
          <a:off x="1771650" y="57359550"/>
          <a:ext cx="608127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3105150</xdr:colOff>
      <xdr:row>388</xdr:row>
      <xdr:rowOff>0</xdr:rowOff>
    </xdr:from>
    <xdr:to>
      <xdr:col>3</xdr:col>
      <xdr:colOff>112567</xdr:colOff>
      <xdr:row>388</xdr:row>
      <xdr:rowOff>32024</xdr:rowOff>
    </xdr:to>
    <xdr:sp macro="" textlink="">
      <xdr:nvSpPr>
        <xdr:cNvPr id="293" name="Téglalap 1">
          <a:extLst>
            <a:ext uri="{FF2B5EF4-FFF2-40B4-BE49-F238E27FC236}">
              <a16:creationId xmlns:a16="http://schemas.microsoft.com/office/drawing/2014/main" id="{397B45CA-1C35-438A-9110-DF49BC5F693C}"/>
            </a:ext>
          </a:extLst>
        </xdr:cNvPr>
        <xdr:cNvSpPr>
          <a:spLocks noChangeArrowheads="1"/>
        </xdr:cNvSpPr>
      </xdr:nvSpPr>
      <xdr:spPr bwMode="auto">
        <a:xfrm>
          <a:off x="1771650" y="57359550"/>
          <a:ext cx="611937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3105150</xdr:colOff>
      <xdr:row>388</xdr:row>
      <xdr:rowOff>0</xdr:rowOff>
    </xdr:from>
    <xdr:to>
      <xdr:col>3</xdr:col>
      <xdr:colOff>112567</xdr:colOff>
      <xdr:row>388</xdr:row>
      <xdr:rowOff>32024</xdr:rowOff>
    </xdr:to>
    <xdr:sp macro="" textlink="">
      <xdr:nvSpPr>
        <xdr:cNvPr id="294" name="Téglalap 2">
          <a:extLst>
            <a:ext uri="{FF2B5EF4-FFF2-40B4-BE49-F238E27FC236}">
              <a16:creationId xmlns:a16="http://schemas.microsoft.com/office/drawing/2014/main" id="{76397D3E-1A19-4332-90B7-265CCD38A2AC}"/>
            </a:ext>
          </a:extLst>
        </xdr:cNvPr>
        <xdr:cNvSpPr>
          <a:spLocks noChangeArrowheads="1"/>
        </xdr:cNvSpPr>
      </xdr:nvSpPr>
      <xdr:spPr bwMode="auto">
        <a:xfrm>
          <a:off x="1771650" y="57359550"/>
          <a:ext cx="611937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3067050</xdr:colOff>
      <xdr:row>388</xdr:row>
      <xdr:rowOff>0</xdr:rowOff>
    </xdr:from>
    <xdr:to>
      <xdr:col>3</xdr:col>
      <xdr:colOff>112567</xdr:colOff>
      <xdr:row>388</xdr:row>
      <xdr:rowOff>32405</xdr:rowOff>
    </xdr:to>
    <xdr:sp macro="" textlink="">
      <xdr:nvSpPr>
        <xdr:cNvPr id="295" name="Téglalap 1">
          <a:extLst>
            <a:ext uri="{FF2B5EF4-FFF2-40B4-BE49-F238E27FC236}">
              <a16:creationId xmlns:a16="http://schemas.microsoft.com/office/drawing/2014/main" id="{9DB03CC5-7A7C-4258-A0AF-6C2F8BED923D}"/>
            </a:ext>
          </a:extLst>
        </xdr:cNvPr>
        <xdr:cNvSpPr>
          <a:spLocks noChangeArrowheads="1"/>
        </xdr:cNvSpPr>
      </xdr:nvSpPr>
      <xdr:spPr bwMode="auto">
        <a:xfrm>
          <a:off x="1771650" y="57359550"/>
          <a:ext cx="611937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388</xdr:row>
      <xdr:rowOff>0</xdr:rowOff>
    </xdr:from>
    <xdr:to>
      <xdr:col>3</xdr:col>
      <xdr:colOff>87324</xdr:colOff>
      <xdr:row>388</xdr:row>
      <xdr:rowOff>32405</xdr:rowOff>
    </xdr:to>
    <xdr:sp macro="" textlink="">
      <xdr:nvSpPr>
        <xdr:cNvPr id="296" name="Téglalap 2">
          <a:extLst>
            <a:ext uri="{FF2B5EF4-FFF2-40B4-BE49-F238E27FC236}">
              <a16:creationId xmlns:a16="http://schemas.microsoft.com/office/drawing/2014/main" id="{D8CA8D6B-235B-4A16-AAB6-53D5D152AEB0}"/>
            </a:ext>
          </a:extLst>
        </xdr:cNvPr>
        <xdr:cNvSpPr>
          <a:spLocks noChangeArrowheads="1"/>
        </xdr:cNvSpPr>
      </xdr:nvSpPr>
      <xdr:spPr bwMode="auto">
        <a:xfrm>
          <a:off x="1304925" y="57359550"/>
          <a:ext cx="790372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388</xdr:row>
      <xdr:rowOff>0</xdr:rowOff>
    </xdr:from>
    <xdr:to>
      <xdr:col>3</xdr:col>
      <xdr:colOff>87324</xdr:colOff>
      <xdr:row>388</xdr:row>
      <xdr:rowOff>32405</xdr:rowOff>
    </xdr:to>
    <xdr:sp macro="" textlink="">
      <xdr:nvSpPr>
        <xdr:cNvPr id="297" name="Téglalap 2">
          <a:extLst>
            <a:ext uri="{FF2B5EF4-FFF2-40B4-BE49-F238E27FC236}">
              <a16:creationId xmlns:a16="http://schemas.microsoft.com/office/drawing/2014/main" id="{D9641611-7E37-4A87-BEB4-9ADF756E0276}"/>
            </a:ext>
          </a:extLst>
        </xdr:cNvPr>
        <xdr:cNvSpPr>
          <a:spLocks noChangeArrowheads="1"/>
        </xdr:cNvSpPr>
      </xdr:nvSpPr>
      <xdr:spPr bwMode="auto">
        <a:xfrm>
          <a:off x="1304925" y="57359550"/>
          <a:ext cx="790372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388</xdr:row>
      <xdr:rowOff>0</xdr:rowOff>
    </xdr:from>
    <xdr:to>
      <xdr:col>3</xdr:col>
      <xdr:colOff>87324</xdr:colOff>
      <xdr:row>388</xdr:row>
      <xdr:rowOff>32405</xdr:rowOff>
    </xdr:to>
    <xdr:sp macro="" textlink="">
      <xdr:nvSpPr>
        <xdr:cNvPr id="298" name="Téglalap 2">
          <a:extLst>
            <a:ext uri="{FF2B5EF4-FFF2-40B4-BE49-F238E27FC236}">
              <a16:creationId xmlns:a16="http://schemas.microsoft.com/office/drawing/2014/main" id="{C01072E0-E175-4158-A70C-0D6254063210}"/>
            </a:ext>
          </a:extLst>
        </xdr:cNvPr>
        <xdr:cNvSpPr>
          <a:spLocks noChangeArrowheads="1"/>
        </xdr:cNvSpPr>
      </xdr:nvSpPr>
      <xdr:spPr bwMode="auto">
        <a:xfrm>
          <a:off x="1304925" y="57359550"/>
          <a:ext cx="790372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388</xdr:row>
      <xdr:rowOff>0</xdr:rowOff>
    </xdr:from>
    <xdr:to>
      <xdr:col>3</xdr:col>
      <xdr:colOff>87324</xdr:colOff>
      <xdr:row>388</xdr:row>
      <xdr:rowOff>32405</xdr:rowOff>
    </xdr:to>
    <xdr:sp macro="" textlink="">
      <xdr:nvSpPr>
        <xdr:cNvPr id="299" name="Téglalap 2">
          <a:extLst>
            <a:ext uri="{FF2B5EF4-FFF2-40B4-BE49-F238E27FC236}">
              <a16:creationId xmlns:a16="http://schemas.microsoft.com/office/drawing/2014/main" id="{F812FD34-A0D3-49BF-A2C2-B1DAFE0ABE14}"/>
            </a:ext>
          </a:extLst>
        </xdr:cNvPr>
        <xdr:cNvSpPr>
          <a:spLocks noChangeArrowheads="1"/>
        </xdr:cNvSpPr>
      </xdr:nvSpPr>
      <xdr:spPr bwMode="auto">
        <a:xfrm>
          <a:off x="1304925" y="57359550"/>
          <a:ext cx="790372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388</xdr:row>
      <xdr:rowOff>0</xdr:rowOff>
    </xdr:from>
    <xdr:to>
      <xdr:col>3</xdr:col>
      <xdr:colOff>87324</xdr:colOff>
      <xdr:row>388</xdr:row>
      <xdr:rowOff>32405</xdr:rowOff>
    </xdr:to>
    <xdr:sp macro="" textlink="">
      <xdr:nvSpPr>
        <xdr:cNvPr id="300" name="Téglalap 2">
          <a:extLst>
            <a:ext uri="{FF2B5EF4-FFF2-40B4-BE49-F238E27FC236}">
              <a16:creationId xmlns:a16="http://schemas.microsoft.com/office/drawing/2014/main" id="{C4854CD4-3066-4615-97F7-C19A32B4D0B0}"/>
            </a:ext>
          </a:extLst>
        </xdr:cNvPr>
        <xdr:cNvSpPr>
          <a:spLocks noChangeArrowheads="1"/>
        </xdr:cNvSpPr>
      </xdr:nvSpPr>
      <xdr:spPr bwMode="auto">
        <a:xfrm>
          <a:off x="1304925" y="57359550"/>
          <a:ext cx="790372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388</xdr:row>
      <xdr:rowOff>0</xdr:rowOff>
    </xdr:from>
    <xdr:to>
      <xdr:col>3</xdr:col>
      <xdr:colOff>87324</xdr:colOff>
      <xdr:row>388</xdr:row>
      <xdr:rowOff>32405</xdr:rowOff>
    </xdr:to>
    <xdr:sp macro="" textlink="">
      <xdr:nvSpPr>
        <xdr:cNvPr id="301" name="Téglalap 2">
          <a:extLst>
            <a:ext uri="{FF2B5EF4-FFF2-40B4-BE49-F238E27FC236}">
              <a16:creationId xmlns:a16="http://schemas.microsoft.com/office/drawing/2014/main" id="{E50AAD0F-86A7-4653-BFD4-D1A23B7916D6}"/>
            </a:ext>
          </a:extLst>
        </xdr:cNvPr>
        <xdr:cNvSpPr>
          <a:spLocks noChangeArrowheads="1"/>
        </xdr:cNvSpPr>
      </xdr:nvSpPr>
      <xdr:spPr bwMode="auto">
        <a:xfrm>
          <a:off x="1304925" y="57359550"/>
          <a:ext cx="790372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388</xdr:row>
      <xdr:rowOff>0</xdr:rowOff>
    </xdr:from>
    <xdr:to>
      <xdr:col>3</xdr:col>
      <xdr:colOff>87324</xdr:colOff>
      <xdr:row>388</xdr:row>
      <xdr:rowOff>32405</xdr:rowOff>
    </xdr:to>
    <xdr:sp macro="" textlink="">
      <xdr:nvSpPr>
        <xdr:cNvPr id="302" name="Téglalap 2">
          <a:extLst>
            <a:ext uri="{FF2B5EF4-FFF2-40B4-BE49-F238E27FC236}">
              <a16:creationId xmlns:a16="http://schemas.microsoft.com/office/drawing/2014/main" id="{7C60688E-14BA-4E5F-B42A-9D0B7183EC33}"/>
            </a:ext>
          </a:extLst>
        </xdr:cNvPr>
        <xdr:cNvSpPr>
          <a:spLocks noChangeArrowheads="1"/>
        </xdr:cNvSpPr>
      </xdr:nvSpPr>
      <xdr:spPr bwMode="auto">
        <a:xfrm>
          <a:off x="1304925" y="57359550"/>
          <a:ext cx="790372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342900</xdr:colOff>
      <xdr:row>388</xdr:row>
      <xdr:rowOff>0</xdr:rowOff>
    </xdr:from>
    <xdr:to>
      <xdr:col>3</xdr:col>
      <xdr:colOff>87324</xdr:colOff>
      <xdr:row>388</xdr:row>
      <xdr:rowOff>32405</xdr:rowOff>
    </xdr:to>
    <xdr:sp macro="" textlink="">
      <xdr:nvSpPr>
        <xdr:cNvPr id="303" name="Téglalap 2">
          <a:extLst>
            <a:ext uri="{FF2B5EF4-FFF2-40B4-BE49-F238E27FC236}">
              <a16:creationId xmlns:a16="http://schemas.microsoft.com/office/drawing/2014/main" id="{5494FB89-7108-487E-9121-6F76ADB54BEE}"/>
            </a:ext>
          </a:extLst>
        </xdr:cNvPr>
        <xdr:cNvSpPr>
          <a:spLocks noChangeArrowheads="1"/>
        </xdr:cNvSpPr>
      </xdr:nvSpPr>
      <xdr:spPr bwMode="auto">
        <a:xfrm>
          <a:off x="1304925" y="57359550"/>
          <a:ext cx="790372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3543300</xdr:colOff>
      <xdr:row>417</xdr:row>
      <xdr:rowOff>0</xdr:rowOff>
    </xdr:from>
    <xdr:ext cx="608127" cy="31643"/>
    <xdr:sp macro="" textlink="">
      <xdr:nvSpPr>
        <xdr:cNvPr id="304" name="Téglalap 303">
          <a:extLst>
            <a:ext uri="{FF2B5EF4-FFF2-40B4-BE49-F238E27FC236}">
              <a16:creationId xmlns:a16="http://schemas.microsoft.com/office/drawing/2014/main" id="{B5B0BCBB-2D0F-44FB-A057-82AC2E316A01}"/>
            </a:ext>
          </a:extLst>
        </xdr:cNvPr>
        <xdr:cNvSpPr>
          <a:spLocks noChangeArrowheads="1"/>
        </xdr:cNvSpPr>
      </xdr:nvSpPr>
      <xdr:spPr bwMode="auto">
        <a:xfrm>
          <a:off x="1771650" y="63598425"/>
          <a:ext cx="608127" cy="3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3543300</xdr:colOff>
      <xdr:row>417</xdr:row>
      <xdr:rowOff>0</xdr:rowOff>
    </xdr:from>
    <xdr:ext cx="608127" cy="31643"/>
    <xdr:sp macro="" textlink="">
      <xdr:nvSpPr>
        <xdr:cNvPr id="305" name="Téglalap 304">
          <a:extLst>
            <a:ext uri="{FF2B5EF4-FFF2-40B4-BE49-F238E27FC236}">
              <a16:creationId xmlns:a16="http://schemas.microsoft.com/office/drawing/2014/main" id="{2380CFAB-DFDB-4FC0-904C-F664ECEF4CA2}"/>
            </a:ext>
          </a:extLst>
        </xdr:cNvPr>
        <xdr:cNvSpPr>
          <a:spLocks noChangeArrowheads="1"/>
        </xdr:cNvSpPr>
      </xdr:nvSpPr>
      <xdr:spPr bwMode="auto">
        <a:xfrm>
          <a:off x="1771650" y="63598425"/>
          <a:ext cx="608127" cy="3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3105150</xdr:colOff>
      <xdr:row>417</xdr:row>
      <xdr:rowOff>0</xdr:rowOff>
    </xdr:from>
    <xdr:ext cx="611937" cy="31262"/>
    <xdr:sp macro="" textlink="">
      <xdr:nvSpPr>
        <xdr:cNvPr id="306" name="Rectangle 2259">
          <a:extLst>
            <a:ext uri="{FF2B5EF4-FFF2-40B4-BE49-F238E27FC236}">
              <a16:creationId xmlns:a16="http://schemas.microsoft.com/office/drawing/2014/main" id="{ED07FEAD-7CBC-4F69-894D-89FA4754753F}"/>
            </a:ext>
          </a:extLst>
        </xdr:cNvPr>
        <xdr:cNvSpPr>
          <a:spLocks noChangeArrowheads="1"/>
        </xdr:cNvSpPr>
      </xdr:nvSpPr>
      <xdr:spPr bwMode="auto">
        <a:xfrm>
          <a:off x="1771650" y="63598425"/>
          <a:ext cx="611937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3543300</xdr:colOff>
      <xdr:row>417</xdr:row>
      <xdr:rowOff>0</xdr:rowOff>
    </xdr:from>
    <xdr:ext cx="608127" cy="32024"/>
    <xdr:sp macro="" textlink="">
      <xdr:nvSpPr>
        <xdr:cNvPr id="307" name="Téglalap 1">
          <a:extLst>
            <a:ext uri="{FF2B5EF4-FFF2-40B4-BE49-F238E27FC236}">
              <a16:creationId xmlns:a16="http://schemas.microsoft.com/office/drawing/2014/main" id="{B9EB7511-B926-46DE-9DB2-874C6AA034DF}"/>
            </a:ext>
          </a:extLst>
        </xdr:cNvPr>
        <xdr:cNvSpPr>
          <a:spLocks noChangeArrowheads="1"/>
        </xdr:cNvSpPr>
      </xdr:nvSpPr>
      <xdr:spPr bwMode="auto">
        <a:xfrm>
          <a:off x="1771650" y="63598425"/>
          <a:ext cx="608127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3543300</xdr:colOff>
      <xdr:row>417</xdr:row>
      <xdr:rowOff>0</xdr:rowOff>
    </xdr:from>
    <xdr:ext cx="608127" cy="32024"/>
    <xdr:sp macro="" textlink="">
      <xdr:nvSpPr>
        <xdr:cNvPr id="308" name="Téglalap 2">
          <a:extLst>
            <a:ext uri="{FF2B5EF4-FFF2-40B4-BE49-F238E27FC236}">
              <a16:creationId xmlns:a16="http://schemas.microsoft.com/office/drawing/2014/main" id="{68A991D4-3FFF-4E3A-B34B-30B2E761EF21}"/>
            </a:ext>
          </a:extLst>
        </xdr:cNvPr>
        <xdr:cNvSpPr>
          <a:spLocks noChangeArrowheads="1"/>
        </xdr:cNvSpPr>
      </xdr:nvSpPr>
      <xdr:spPr bwMode="auto">
        <a:xfrm>
          <a:off x="1771650" y="63598425"/>
          <a:ext cx="608127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3105150</xdr:colOff>
      <xdr:row>417</xdr:row>
      <xdr:rowOff>0</xdr:rowOff>
    </xdr:from>
    <xdr:ext cx="611937" cy="32024"/>
    <xdr:sp macro="" textlink="">
      <xdr:nvSpPr>
        <xdr:cNvPr id="309" name="Téglalap 1">
          <a:extLst>
            <a:ext uri="{FF2B5EF4-FFF2-40B4-BE49-F238E27FC236}">
              <a16:creationId xmlns:a16="http://schemas.microsoft.com/office/drawing/2014/main" id="{109BB1EB-A2D3-4924-8522-FA086F9F259B}"/>
            </a:ext>
          </a:extLst>
        </xdr:cNvPr>
        <xdr:cNvSpPr>
          <a:spLocks noChangeArrowheads="1"/>
        </xdr:cNvSpPr>
      </xdr:nvSpPr>
      <xdr:spPr bwMode="auto">
        <a:xfrm>
          <a:off x="1771650" y="63598425"/>
          <a:ext cx="611937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3105150</xdr:colOff>
      <xdr:row>417</xdr:row>
      <xdr:rowOff>0</xdr:rowOff>
    </xdr:from>
    <xdr:ext cx="611937" cy="32024"/>
    <xdr:sp macro="" textlink="">
      <xdr:nvSpPr>
        <xdr:cNvPr id="310" name="Téglalap 2">
          <a:extLst>
            <a:ext uri="{FF2B5EF4-FFF2-40B4-BE49-F238E27FC236}">
              <a16:creationId xmlns:a16="http://schemas.microsoft.com/office/drawing/2014/main" id="{A0BC8BA9-F11D-4B42-A213-B6EFFFAE78AA}"/>
            </a:ext>
          </a:extLst>
        </xdr:cNvPr>
        <xdr:cNvSpPr>
          <a:spLocks noChangeArrowheads="1"/>
        </xdr:cNvSpPr>
      </xdr:nvSpPr>
      <xdr:spPr bwMode="auto">
        <a:xfrm>
          <a:off x="1771650" y="63598425"/>
          <a:ext cx="611937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3067050</xdr:colOff>
      <xdr:row>417</xdr:row>
      <xdr:rowOff>0</xdr:rowOff>
    </xdr:from>
    <xdr:ext cx="611937" cy="32405"/>
    <xdr:sp macro="" textlink="">
      <xdr:nvSpPr>
        <xdr:cNvPr id="311" name="Téglalap 1">
          <a:extLst>
            <a:ext uri="{FF2B5EF4-FFF2-40B4-BE49-F238E27FC236}">
              <a16:creationId xmlns:a16="http://schemas.microsoft.com/office/drawing/2014/main" id="{01C8513D-1B45-40ED-A705-D8505851D82B}"/>
            </a:ext>
          </a:extLst>
        </xdr:cNvPr>
        <xdr:cNvSpPr>
          <a:spLocks noChangeArrowheads="1"/>
        </xdr:cNvSpPr>
      </xdr:nvSpPr>
      <xdr:spPr bwMode="auto">
        <a:xfrm>
          <a:off x="1771650" y="63598425"/>
          <a:ext cx="611937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342900</xdr:colOff>
      <xdr:row>417</xdr:row>
      <xdr:rowOff>0</xdr:rowOff>
    </xdr:from>
    <xdr:ext cx="1066597" cy="32405"/>
    <xdr:sp macro="" textlink="">
      <xdr:nvSpPr>
        <xdr:cNvPr id="312" name="Téglalap 2">
          <a:extLst>
            <a:ext uri="{FF2B5EF4-FFF2-40B4-BE49-F238E27FC236}">
              <a16:creationId xmlns:a16="http://schemas.microsoft.com/office/drawing/2014/main" id="{43C186CD-76D7-4324-92B7-5AF511EA438E}"/>
            </a:ext>
          </a:extLst>
        </xdr:cNvPr>
        <xdr:cNvSpPr>
          <a:spLocks noChangeArrowheads="1"/>
        </xdr:cNvSpPr>
      </xdr:nvSpPr>
      <xdr:spPr bwMode="auto">
        <a:xfrm>
          <a:off x="1304925" y="63598425"/>
          <a:ext cx="1066597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342900</xdr:colOff>
      <xdr:row>417</xdr:row>
      <xdr:rowOff>0</xdr:rowOff>
    </xdr:from>
    <xdr:ext cx="1066597" cy="32405"/>
    <xdr:sp macro="" textlink="">
      <xdr:nvSpPr>
        <xdr:cNvPr id="313" name="Téglalap 2">
          <a:extLst>
            <a:ext uri="{FF2B5EF4-FFF2-40B4-BE49-F238E27FC236}">
              <a16:creationId xmlns:a16="http://schemas.microsoft.com/office/drawing/2014/main" id="{2D561B33-E7F8-4D46-9513-29A595B9E429}"/>
            </a:ext>
          </a:extLst>
        </xdr:cNvPr>
        <xdr:cNvSpPr>
          <a:spLocks noChangeArrowheads="1"/>
        </xdr:cNvSpPr>
      </xdr:nvSpPr>
      <xdr:spPr bwMode="auto">
        <a:xfrm>
          <a:off x="1304925" y="63598425"/>
          <a:ext cx="1066597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342900</xdr:colOff>
      <xdr:row>417</xdr:row>
      <xdr:rowOff>0</xdr:rowOff>
    </xdr:from>
    <xdr:ext cx="1066597" cy="32405"/>
    <xdr:sp macro="" textlink="">
      <xdr:nvSpPr>
        <xdr:cNvPr id="314" name="Téglalap 2">
          <a:extLst>
            <a:ext uri="{FF2B5EF4-FFF2-40B4-BE49-F238E27FC236}">
              <a16:creationId xmlns:a16="http://schemas.microsoft.com/office/drawing/2014/main" id="{DBD05F9F-76E7-4DBC-92EF-5558D4FBD2E7}"/>
            </a:ext>
          </a:extLst>
        </xdr:cNvPr>
        <xdr:cNvSpPr>
          <a:spLocks noChangeArrowheads="1"/>
        </xdr:cNvSpPr>
      </xdr:nvSpPr>
      <xdr:spPr bwMode="auto">
        <a:xfrm>
          <a:off x="1304925" y="63598425"/>
          <a:ext cx="1066597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342900</xdr:colOff>
      <xdr:row>417</xdr:row>
      <xdr:rowOff>0</xdr:rowOff>
    </xdr:from>
    <xdr:ext cx="1066597" cy="32405"/>
    <xdr:sp macro="" textlink="">
      <xdr:nvSpPr>
        <xdr:cNvPr id="315" name="Téglalap 2">
          <a:extLst>
            <a:ext uri="{FF2B5EF4-FFF2-40B4-BE49-F238E27FC236}">
              <a16:creationId xmlns:a16="http://schemas.microsoft.com/office/drawing/2014/main" id="{F30E7994-9419-4938-8A5F-3112845154EA}"/>
            </a:ext>
          </a:extLst>
        </xdr:cNvPr>
        <xdr:cNvSpPr>
          <a:spLocks noChangeArrowheads="1"/>
        </xdr:cNvSpPr>
      </xdr:nvSpPr>
      <xdr:spPr bwMode="auto">
        <a:xfrm>
          <a:off x="1304925" y="63598425"/>
          <a:ext cx="1066597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342900</xdr:colOff>
      <xdr:row>417</xdr:row>
      <xdr:rowOff>0</xdr:rowOff>
    </xdr:from>
    <xdr:ext cx="790372" cy="32405"/>
    <xdr:sp macro="" textlink="">
      <xdr:nvSpPr>
        <xdr:cNvPr id="316" name="Téglalap 2">
          <a:extLst>
            <a:ext uri="{FF2B5EF4-FFF2-40B4-BE49-F238E27FC236}">
              <a16:creationId xmlns:a16="http://schemas.microsoft.com/office/drawing/2014/main" id="{C8CD9214-7BDF-4A9B-9309-3A81675CC37C}"/>
            </a:ext>
          </a:extLst>
        </xdr:cNvPr>
        <xdr:cNvSpPr>
          <a:spLocks noChangeArrowheads="1"/>
        </xdr:cNvSpPr>
      </xdr:nvSpPr>
      <xdr:spPr bwMode="auto">
        <a:xfrm>
          <a:off x="1304925" y="63598425"/>
          <a:ext cx="790372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342900</xdr:colOff>
      <xdr:row>417</xdr:row>
      <xdr:rowOff>0</xdr:rowOff>
    </xdr:from>
    <xdr:ext cx="790372" cy="32405"/>
    <xdr:sp macro="" textlink="">
      <xdr:nvSpPr>
        <xdr:cNvPr id="317" name="Téglalap 2">
          <a:extLst>
            <a:ext uri="{FF2B5EF4-FFF2-40B4-BE49-F238E27FC236}">
              <a16:creationId xmlns:a16="http://schemas.microsoft.com/office/drawing/2014/main" id="{C881A8E0-AD1F-4DEC-A87E-4B7BDED9FA1D}"/>
            </a:ext>
          </a:extLst>
        </xdr:cNvPr>
        <xdr:cNvSpPr>
          <a:spLocks noChangeArrowheads="1"/>
        </xdr:cNvSpPr>
      </xdr:nvSpPr>
      <xdr:spPr bwMode="auto">
        <a:xfrm>
          <a:off x="1304925" y="63598425"/>
          <a:ext cx="790372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342900</xdr:colOff>
      <xdr:row>417</xdr:row>
      <xdr:rowOff>0</xdr:rowOff>
    </xdr:from>
    <xdr:ext cx="790372" cy="32405"/>
    <xdr:sp macro="" textlink="">
      <xdr:nvSpPr>
        <xdr:cNvPr id="318" name="Téglalap 2">
          <a:extLst>
            <a:ext uri="{FF2B5EF4-FFF2-40B4-BE49-F238E27FC236}">
              <a16:creationId xmlns:a16="http://schemas.microsoft.com/office/drawing/2014/main" id="{A2904E5F-D023-4F5B-BD96-A900A0AE344D}"/>
            </a:ext>
          </a:extLst>
        </xdr:cNvPr>
        <xdr:cNvSpPr>
          <a:spLocks noChangeArrowheads="1"/>
        </xdr:cNvSpPr>
      </xdr:nvSpPr>
      <xdr:spPr bwMode="auto">
        <a:xfrm>
          <a:off x="1304925" y="63598425"/>
          <a:ext cx="790372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342900</xdr:colOff>
      <xdr:row>417</xdr:row>
      <xdr:rowOff>0</xdr:rowOff>
    </xdr:from>
    <xdr:ext cx="790372" cy="32405"/>
    <xdr:sp macro="" textlink="">
      <xdr:nvSpPr>
        <xdr:cNvPr id="319" name="Téglalap 2">
          <a:extLst>
            <a:ext uri="{FF2B5EF4-FFF2-40B4-BE49-F238E27FC236}">
              <a16:creationId xmlns:a16="http://schemas.microsoft.com/office/drawing/2014/main" id="{2D3D2E68-1A4F-40E5-94A6-25EC5085DC7C}"/>
            </a:ext>
          </a:extLst>
        </xdr:cNvPr>
        <xdr:cNvSpPr>
          <a:spLocks noChangeArrowheads="1"/>
        </xdr:cNvSpPr>
      </xdr:nvSpPr>
      <xdr:spPr bwMode="auto">
        <a:xfrm>
          <a:off x="1304925" y="63598425"/>
          <a:ext cx="790372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342900</xdr:colOff>
      <xdr:row>417</xdr:row>
      <xdr:rowOff>0</xdr:rowOff>
    </xdr:from>
    <xdr:ext cx="790372" cy="32405"/>
    <xdr:sp macro="" textlink="">
      <xdr:nvSpPr>
        <xdr:cNvPr id="320" name="Téglalap 2">
          <a:extLst>
            <a:ext uri="{FF2B5EF4-FFF2-40B4-BE49-F238E27FC236}">
              <a16:creationId xmlns:a16="http://schemas.microsoft.com/office/drawing/2014/main" id="{B590EA7D-D1C1-4D13-A951-1B58BF88E091}"/>
            </a:ext>
          </a:extLst>
        </xdr:cNvPr>
        <xdr:cNvSpPr>
          <a:spLocks noChangeArrowheads="1"/>
        </xdr:cNvSpPr>
      </xdr:nvSpPr>
      <xdr:spPr bwMode="auto">
        <a:xfrm>
          <a:off x="1304925" y="63598425"/>
          <a:ext cx="790372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342900</xdr:colOff>
      <xdr:row>417</xdr:row>
      <xdr:rowOff>0</xdr:rowOff>
    </xdr:from>
    <xdr:ext cx="790372" cy="32405"/>
    <xdr:sp macro="" textlink="">
      <xdr:nvSpPr>
        <xdr:cNvPr id="321" name="Téglalap 2">
          <a:extLst>
            <a:ext uri="{FF2B5EF4-FFF2-40B4-BE49-F238E27FC236}">
              <a16:creationId xmlns:a16="http://schemas.microsoft.com/office/drawing/2014/main" id="{D612DF24-A517-4340-B5F5-03505B377925}"/>
            </a:ext>
          </a:extLst>
        </xdr:cNvPr>
        <xdr:cNvSpPr>
          <a:spLocks noChangeArrowheads="1"/>
        </xdr:cNvSpPr>
      </xdr:nvSpPr>
      <xdr:spPr bwMode="auto">
        <a:xfrm>
          <a:off x="1304925" y="63598425"/>
          <a:ext cx="790372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342900</xdr:colOff>
      <xdr:row>417</xdr:row>
      <xdr:rowOff>0</xdr:rowOff>
    </xdr:from>
    <xdr:ext cx="790372" cy="32405"/>
    <xdr:sp macro="" textlink="">
      <xdr:nvSpPr>
        <xdr:cNvPr id="322" name="Téglalap 2">
          <a:extLst>
            <a:ext uri="{FF2B5EF4-FFF2-40B4-BE49-F238E27FC236}">
              <a16:creationId xmlns:a16="http://schemas.microsoft.com/office/drawing/2014/main" id="{07EE9518-18CC-48B0-B7AC-5690498196BA}"/>
            </a:ext>
          </a:extLst>
        </xdr:cNvPr>
        <xdr:cNvSpPr>
          <a:spLocks noChangeArrowheads="1"/>
        </xdr:cNvSpPr>
      </xdr:nvSpPr>
      <xdr:spPr bwMode="auto">
        <a:xfrm>
          <a:off x="1304925" y="63598425"/>
          <a:ext cx="790372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342900</xdr:colOff>
      <xdr:row>417</xdr:row>
      <xdr:rowOff>0</xdr:rowOff>
    </xdr:from>
    <xdr:ext cx="790372" cy="32405"/>
    <xdr:sp macro="" textlink="">
      <xdr:nvSpPr>
        <xdr:cNvPr id="323" name="Téglalap 2">
          <a:extLst>
            <a:ext uri="{FF2B5EF4-FFF2-40B4-BE49-F238E27FC236}">
              <a16:creationId xmlns:a16="http://schemas.microsoft.com/office/drawing/2014/main" id="{01233E5C-4948-497B-B5AF-B3E3D1205C9B}"/>
            </a:ext>
          </a:extLst>
        </xdr:cNvPr>
        <xdr:cNvSpPr>
          <a:spLocks noChangeArrowheads="1"/>
        </xdr:cNvSpPr>
      </xdr:nvSpPr>
      <xdr:spPr bwMode="auto">
        <a:xfrm>
          <a:off x="1304925" y="63598425"/>
          <a:ext cx="790372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3543300</xdr:colOff>
      <xdr:row>417</xdr:row>
      <xdr:rowOff>0</xdr:rowOff>
    </xdr:from>
    <xdr:ext cx="608127" cy="31643"/>
    <xdr:sp macro="" textlink="">
      <xdr:nvSpPr>
        <xdr:cNvPr id="324" name="Téglalap 323">
          <a:extLst>
            <a:ext uri="{FF2B5EF4-FFF2-40B4-BE49-F238E27FC236}">
              <a16:creationId xmlns:a16="http://schemas.microsoft.com/office/drawing/2014/main" id="{CC9540FE-A578-4360-821B-4F01B4686EDA}"/>
            </a:ext>
          </a:extLst>
        </xdr:cNvPr>
        <xdr:cNvSpPr>
          <a:spLocks noChangeArrowheads="1"/>
        </xdr:cNvSpPr>
      </xdr:nvSpPr>
      <xdr:spPr bwMode="auto">
        <a:xfrm>
          <a:off x="1771650" y="63598425"/>
          <a:ext cx="608127" cy="3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3543300</xdr:colOff>
      <xdr:row>417</xdr:row>
      <xdr:rowOff>0</xdr:rowOff>
    </xdr:from>
    <xdr:ext cx="608127" cy="31643"/>
    <xdr:sp macro="" textlink="">
      <xdr:nvSpPr>
        <xdr:cNvPr id="325" name="Téglalap 324">
          <a:extLst>
            <a:ext uri="{FF2B5EF4-FFF2-40B4-BE49-F238E27FC236}">
              <a16:creationId xmlns:a16="http://schemas.microsoft.com/office/drawing/2014/main" id="{E7C450ED-213D-4A1A-A397-0A2DA6742769}"/>
            </a:ext>
          </a:extLst>
        </xdr:cNvPr>
        <xdr:cNvSpPr>
          <a:spLocks noChangeArrowheads="1"/>
        </xdr:cNvSpPr>
      </xdr:nvSpPr>
      <xdr:spPr bwMode="auto">
        <a:xfrm>
          <a:off x="1771650" y="63598425"/>
          <a:ext cx="608127" cy="3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3105150</xdr:colOff>
      <xdr:row>417</xdr:row>
      <xdr:rowOff>0</xdr:rowOff>
    </xdr:from>
    <xdr:ext cx="611937" cy="31262"/>
    <xdr:sp macro="" textlink="">
      <xdr:nvSpPr>
        <xdr:cNvPr id="326" name="Rectangle 2259">
          <a:extLst>
            <a:ext uri="{FF2B5EF4-FFF2-40B4-BE49-F238E27FC236}">
              <a16:creationId xmlns:a16="http://schemas.microsoft.com/office/drawing/2014/main" id="{35CDE381-C779-45DB-82CC-5577E8C66E02}"/>
            </a:ext>
          </a:extLst>
        </xdr:cNvPr>
        <xdr:cNvSpPr>
          <a:spLocks noChangeArrowheads="1"/>
        </xdr:cNvSpPr>
      </xdr:nvSpPr>
      <xdr:spPr bwMode="auto">
        <a:xfrm>
          <a:off x="1771650" y="63598425"/>
          <a:ext cx="611937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3543300</xdr:colOff>
      <xdr:row>417</xdr:row>
      <xdr:rowOff>0</xdr:rowOff>
    </xdr:from>
    <xdr:ext cx="608127" cy="32024"/>
    <xdr:sp macro="" textlink="">
      <xdr:nvSpPr>
        <xdr:cNvPr id="327" name="Téglalap 1">
          <a:extLst>
            <a:ext uri="{FF2B5EF4-FFF2-40B4-BE49-F238E27FC236}">
              <a16:creationId xmlns:a16="http://schemas.microsoft.com/office/drawing/2014/main" id="{5187492E-DFDF-49F2-AF3A-45810D9F0021}"/>
            </a:ext>
          </a:extLst>
        </xdr:cNvPr>
        <xdr:cNvSpPr>
          <a:spLocks noChangeArrowheads="1"/>
        </xdr:cNvSpPr>
      </xdr:nvSpPr>
      <xdr:spPr bwMode="auto">
        <a:xfrm>
          <a:off x="1771650" y="63598425"/>
          <a:ext cx="608127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3543300</xdr:colOff>
      <xdr:row>417</xdr:row>
      <xdr:rowOff>0</xdr:rowOff>
    </xdr:from>
    <xdr:ext cx="608127" cy="32024"/>
    <xdr:sp macro="" textlink="">
      <xdr:nvSpPr>
        <xdr:cNvPr id="328" name="Téglalap 2">
          <a:extLst>
            <a:ext uri="{FF2B5EF4-FFF2-40B4-BE49-F238E27FC236}">
              <a16:creationId xmlns:a16="http://schemas.microsoft.com/office/drawing/2014/main" id="{69BDB03E-0399-477C-9FCC-E1C0112495AA}"/>
            </a:ext>
          </a:extLst>
        </xdr:cNvPr>
        <xdr:cNvSpPr>
          <a:spLocks noChangeArrowheads="1"/>
        </xdr:cNvSpPr>
      </xdr:nvSpPr>
      <xdr:spPr bwMode="auto">
        <a:xfrm>
          <a:off x="1771650" y="63598425"/>
          <a:ext cx="608127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3105150</xdr:colOff>
      <xdr:row>417</xdr:row>
      <xdr:rowOff>0</xdr:rowOff>
    </xdr:from>
    <xdr:ext cx="611937" cy="32024"/>
    <xdr:sp macro="" textlink="">
      <xdr:nvSpPr>
        <xdr:cNvPr id="329" name="Téglalap 1">
          <a:extLst>
            <a:ext uri="{FF2B5EF4-FFF2-40B4-BE49-F238E27FC236}">
              <a16:creationId xmlns:a16="http://schemas.microsoft.com/office/drawing/2014/main" id="{BDDD6879-9627-4225-818A-7843A0720C3A}"/>
            </a:ext>
          </a:extLst>
        </xdr:cNvPr>
        <xdr:cNvSpPr>
          <a:spLocks noChangeArrowheads="1"/>
        </xdr:cNvSpPr>
      </xdr:nvSpPr>
      <xdr:spPr bwMode="auto">
        <a:xfrm>
          <a:off x="1771650" y="63598425"/>
          <a:ext cx="611937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3105150</xdr:colOff>
      <xdr:row>417</xdr:row>
      <xdr:rowOff>0</xdr:rowOff>
    </xdr:from>
    <xdr:ext cx="611937" cy="32024"/>
    <xdr:sp macro="" textlink="">
      <xdr:nvSpPr>
        <xdr:cNvPr id="330" name="Téglalap 2">
          <a:extLst>
            <a:ext uri="{FF2B5EF4-FFF2-40B4-BE49-F238E27FC236}">
              <a16:creationId xmlns:a16="http://schemas.microsoft.com/office/drawing/2014/main" id="{343EF91B-7D5E-4501-BB5E-643DA8962BE7}"/>
            </a:ext>
          </a:extLst>
        </xdr:cNvPr>
        <xdr:cNvSpPr>
          <a:spLocks noChangeArrowheads="1"/>
        </xdr:cNvSpPr>
      </xdr:nvSpPr>
      <xdr:spPr bwMode="auto">
        <a:xfrm>
          <a:off x="1771650" y="63598425"/>
          <a:ext cx="611937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3067050</xdr:colOff>
      <xdr:row>417</xdr:row>
      <xdr:rowOff>0</xdr:rowOff>
    </xdr:from>
    <xdr:ext cx="611937" cy="32405"/>
    <xdr:sp macro="" textlink="">
      <xdr:nvSpPr>
        <xdr:cNvPr id="331" name="Téglalap 1">
          <a:extLst>
            <a:ext uri="{FF2B5EF4-FFF2-40B4-BE49-F238E27FC236}">
              <a16:creationId xmlns:a16="http://schemas.microsoft.com/office/drawing/2014/main" id="{8A52CFFE-CC4A-4A6A-83C5-363292DDFD4C}"/>
            </a:ext>
          </a:extLst>
        </xdr:cNvPr>
        <xdr:cNvSpPr>
          <a:spLocks noChangeArrowheads="1"/>
        </xdr:cNvSpPr>
      </xdr:nvSpPr>
      <xdr:spPr bwMode="auto">
        <a:xfrm>
          <a:off x="1771650" y="63598425"/>
          <a:ext cx="611937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342900</xdr:colOff>
      <xdr:row>417</xdr:row>
      <xdr:rowOff>0</xdr:rowOff>
    </xdr:from>
    <xdr:ext cx="790372" cy="32405"/>
    <xdr:sp macro="" textlink="">
      <xdr:nvSpPr>
        <xdr:cNvPr id="332" name="Téglalap 2">
          <a:extLst>
            <a:ext uri="{FF2B5EF4-FFF2-40B4-BE49-F238E27FC236}">
              <a16:creationId xmlns:a16="http://schemas.microsoft.com/office/drawing/2014/main" id="{95936036-6CD4-42A7-8324-01138DCE8D09}"/>
            </a:ext>
          </a:extLst>
        </xdr:cNvPr>
        <xdr:cNvSpPr>
          <a:spLocks noChangeArrowheads="1"/>
        </xdr:cNvSpPr>
      </xdr:nvSpPr>
      <xdr:spPr bwMode="auto">
        <a:xfrm>
          <a:off x="1304925" y="63598425"/>
          <a:ext cx="790372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342900</xdr:colOff>
      <xdr:row>417</xdr:row>
      <xdr:rowOff>0</xdr:rowOff>
    </xdr:from>
    <xdr:ext cx="790372" cy="32405"/>
    <xdr:sp macro="" textlink="">
      <xdr:nvSpPr>
        <xdr:cNvPr id="333" name="Téglalap 2">
          <a:extLst>
            <a:ext uri="{FF2B5EF4-FFF2-40B4-BE49-F238E27FC236}">
              <a16:creationId xmlns:a16="http://schemas.microsoft.com/office/drawing/2014/main" id="{C4AFDBB5-FE05-4972-8A88-3C65B6E4F245}"/>
            </a:ext>
          </a:extLst>
        </xdr:cNvPr>
        <xdr:cNvSpPr>
          <a:spLocks noChangeArrowheads="1"/>
        </xdr:cNvSpPr>
      </xdr:nvSpPr>
      <xdr:spPr bwMode="auto">
        <a:xfrm>
          <a:off x="1304925" y="63598425"/>
          <a:ext cx="790372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342900</xdr:colOff>
      <xdr:row>417</xdr:row>
      <xdr:rowOff>0</xdr:rowOff>
    </xdr:from>
    <xdr:ext cx="790372" cy="32405"/>
    <xdr:sp macro="" textlink="">
      <xdr:nvSpPr>
        <xdr:cNvPr id="334" name="Téglalap 2">
          <a:extLst>
            <a:ext uri="{FF2B5EF4-FFF2-40B4-BE49-F238E27FC236}">
              <a16:creationId xmlns:a16="http://schemas.microsoft.com/office/drawing/2014/main" id="{7C17226A-5321-4790-8811-CFC9F5284691}"/>
            </a:ext>
          </a:extLst>
        </xdr:cNvPr>
        <xdr:cNvSpPr>
          <a:spLocks noChangeArrowheads="1"/>
        </xdr:cNvSpPr>
      </xdr:nvSpPr>
      <xdr:spPr bwMode="auto">
        <a:xfrm>
          <a:off x="1304925" y="63598425"/>
          <a:ext cx="790372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342900</xdr:colOff>
      <xdr:row>417</xdr:row>
      <xdr:rowOff>0</xdr:rowOff>
    </xdr:from>
    <xdr:ext cx="790372" cy="32405"/>
    <xdr:sp macro="" textlink="">
      <xdr:nvSpPr>
        <xdr:cNvPr id="335" name="Téglalap 2">
          <a:extLst>
            <a:ext uri="{FF2B5EF4-FFF2-40B4-BE49-F238E27FC236}">
              <a16:creationId xmlns:a16="http://schemas.microsoft.com/office/drawing/2014/main" id="{9B21A6CE-196E-456C-9ABC-3DA5255CA92B}"/>
            </a:ext>
          </a:extLst>
        </xdr:cNvPr>
        <xdr:cNvSpPr>
          <a:spLocks noChangeArrowheads="1"/>
        </xdr:cNvSpPr>
      </xdr:nvSpPr>
      <xdr:spPr bwMode="auto">
        <a:xfrm>
          <a:off x="1304925" y="63598425"/>
          <a:ext cx="790372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342900</xdr:colOff>
      <xdr:row>417</xdr:row>
      <xdr:rowOff>0</xdr:rowOff>
    </xdr:from>
    <xdr:ext cx="790372" cy="32405"/>
    <xdr:sp macro="" textlink="">
      <xdr:nvSpPr>
        <xdr:cNvPr id="336" name="Téglalap 2">
          <a:extLst>
            <a:ext uri="{FF2B5EF4-FFF2-40B4-BE49-F238E27FC236}">
              <a16:creationId xmlns:a16="http://schemas.microsoft.com/office/drawing/2014/main" id="{FB4AE401-07CC-42C4-B8B1-D4198F3C7ED3}"/>
            </a:ext>
          </a:extLst>
        </xdr:cNvPr>
        <xdr:cNvSpPr>
          <a:spLocks noChangeArrowheads="1"/>
        </xdr:cNvSpPr>
      </xdr:nvSpPr>
      <xdr:spPr bwMode="auto">
        <a:xfrm>
          <a:off x="1304925" y="63598425"/>
          <a:ext cx="790372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342900</xdr:colOff>
      <xdr:row>417</xdr:row>
      <xdr:rowOff>0</xdr:rowOff>
    </xdr:from>
    <xdr:ext cx="790372" cy="32405"/>
    <xdr:sp macro="" textlink="">
      <xdr:nvSpPr>
        <xdr:cNvPr id="337" name="Téglalap 2">
          <a:extLst>
            <a:ext uri="{FF2B5EF4-FFF2-40B4-BE49-F238E27FC236}">
              <a16:creationId xmlns:a16="http://schemas.microsoft.com/office/drawing/2014/main" id="{FF8EAA85-78BE-412E-AE43-1DC1600C353B}"/>
            </a:ext>
          </a:extLst>
        </xdr:cNvPr>
        <xdr:cNvSpPr>
          <a:spLocks noChangeArrowheads="1"/>
        </xdr:cNvSpPr>
      </xdr:nvSpPr>
      <xdr:spPr bwMode="auto">
        <a:xfrm>
          <a:off x="1304925" y="63598425"/>
          <a:ext cx="790372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342900</xdr:colOff>
      <xdr:row>417</xdr:row>
      <xdr:rowOff>0</xdr:rowOff>
    </xdr:from>
    <xdr:ext cx="790372" cy="32405"/>
    <xdr:sp macro="" textlink="">
      <xdr:nvSpPr>
        <xdr:cNvPr id="338" name="Téglalap 2">
          <a:extLst>
            <a:ext uri="{FF2B5EF4-FFF2-40B4-BE49-F238E27FC236}">
              <a16:creationId xmlns:a16="http://schemas.microsoft.com/office/drawing/2014/main" id="{0C872B02-7126-4FA7-A867-1447EE1A0073}"/>
            </a:ext>
          </a:extLst>
        </xdr:cNvPr>
        <xdr:cNvSpPr>
          <a:spLocks noChangeArrowheads="1"/>
        </xdr:cNvSpPr>
      </xdr:nvSpPr>
      <xdr:spPr bwMode="auto">
        <a:xfrm>
          <a:off x="1304925" y="63598425"/>
          <a:ext cx="790372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342900</xdr:colOff>
      <xdr:row>417</xdr:row>
      <xdr:rowOff>0</xdr:rowOff>
    </xdr:from>
    <xdr:ext cx="790372" cy="32405"/>
    <xdr:sp macro="" textlink="">
      <xdr:nvSpPr>
        <xdr:cNvPr id="339" name="Téglalap 2">
          <a:extLst>
            <a:ext uri="{FF2B5EF4-FFF2-40B4-BE49-F238E27FC236}">
              <a16:creationId xmlns:a16="http://schemas.microsoft.com/office/drawing/2014/main" id="{B20CB16F-1CDB-41C0-B1EC-B8FE9721BE5B}"/>
            </a:ext>
          </a:extLst>
        </xdr:cNvPr>
        <xdr:cNvSpPr>
          <a:spLocks noChangeArrowheads="1"/>
        </xdr:cNvSpPr>
      </xdr:nvSpPr>
      <xdr:spPr bwMode="auto">
        <a:xfrm>
          <a:off x="1304925" y="63598425"/>
          <a:ext cx="790372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30919" cy="31262"/>
    <xdr:sp macro="" textlink="">
      <xdr:nvSpPr>
        <xdr:cNvPr id="724" name="Rectangle 2259">
          <a:extLst>
            <a:ext uri="{FF2B5EF4-FFF2-40B4-BE49-F238E27FC236}">
              <a16:creationId xmlns:a16="http://schemas.microsoft.com/office/drawing/2014/main" id="{18293E3F-BB55-425A-B7AB-EDEC0F073977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30919" cy="31262"/>
    <xdr:sp macro="" textlink="">
      <xdr:nvSpPr>
        <xdr:cNvPr id="725" name="Rectangle 2260">
          <a:extLst>
            <a:ext uri="{FF2B5EF4-FFF2-40B4-BE49-F238E27FC236}">
              <a16:creationId xmlns:a16="http://schemas.microsoft.com/office/drawing/2014/main" id="{CAB43317-6D31-4B83-94B5-6FBD8D8D485B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922" cy="31262"/>
    <xdr:sp macro="" textlink="">
      <xdr:nvSpPr>
        <xdr:cNvPr id="726" name="Rectangle 2259">
          <a:extLst>
            <a:ext uri="{FF2B5EF4-FFF2-40B4-BE49-F238E27FC236}">
              <a16:creationId xmlns:a16="http://schemas.microsoft.com/office/drawing/2014/main" id="{0F9273F1-3BA7-465D-B10E-08EF02373356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922" cy="31262"/>
    <xdr:sp macro="" textlink="">
      <xdr:nvSpPr>
        <xdr:cNvPr id="727" name="Rectangle 2260">
          <a:extLst>
            <a:ext uri="{FF2B5EF4-FFF2-40B4-BE49-F238E27FC236}">
              <a16:creationId xmlns:a16="http://schemas.microsoft.com/office/drawing/2014/main" id="{E09486BE-9BCB-4B33-A660-BB31800D0650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921" cy="31262"/>
    <xdr:sp macro="" textlink="">
      <xdr:nvSpPr>
        <xdr:cNvPr id="728" name="Rectangle 2259">
          <a:extLst>
            <a:ext uri="{FF2B5EF4-FFF2-40B4-BE49-F238E27FC236}">
              <a16:creationId xmlns:a16="http://schemas.microsoft.com/office/drawing/2014/main" id="{707DF80F-089B-49A7-AAF4-08A80D0371DF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921" cy="31262"/>
    <xdr:sp macro="" textlink="">
      <xdr:nvSpPr>
        <xdr:cNvPr id="729" name="Rectangle 2260">
          <a:extLst>
            <a:ext uri="{FF2B5EF4-FFF2-40B4-BE49-F238E27FC236}">
              <a16:creationId xmlns:a16="http://schemas.microsoft.com/office/drawing/2014/main" id="{80C9BB76-02EB-4020-84F1-2816F76184CC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575" cy="31262"/>
    <xdr:sp macro="" textlink="">
      <xdr:nvSpPr>
        <xdr:cNvPr id="730" name="Rectangle 2259">
          <a:extLst>
            <a:ext uri="{FF2B5EF4-FFF2-40B4-BE49-F238E27FC236}">
              <a16:creationId xmlns:a16="http://schemas.microsoft.com/office/drawing/2014/main" id="{E4434485-D864-41A4-89C5-5C81DA452654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575" cy="31262"/>
    <xdr:sp macro="" textlink="">
      <xdr:nvSpPr>
        <xdr:cNvPr id="731" name="Rectangle 2260">
          <a:extLst>
            <a:ext uri="{FF2B5EF4-FFF2-40B4-BE49-F238E27FC236}">
              <a16:creationId xmlns:a16="http://schemas.microsoft.com/office/drawing/2014/main" id="{9EC336DF-95E3-4C33-A015-38460EA7E853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30919" cy="31262"/>
    <xdr:sp macro="" textlink="">
      <xdr:nvSpPr>
        <xdr:cNvPr id="732" name="Rectangle 2259">
          <a:extLst>
            <a:ext uri="{FF2B5EF4-FFF2-40B4-BE49-F238E27FC236}">
              <a16:creationId xmlns:a16="http://schemas.microsoft.com/office/drawing/2014/main" id="{385DBB04-1DDD-4808-9428-9CDFB46F6C8C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30919" cy="31262"/>
    <xdr:sp macro="" textlink="">
      <xdr:nvSpPr>
        <xdr:cNvPr id="733" name="Rectangle 2260">
          <a:extLst>
            <a:ext uri="{FF2B5EF4-FFF2-40B4-BE49-F238E27FC236}">
              <a16:creationId xmlns:a16="http://schemas.microsoft.com/office/drawing/2014/main" id="{80BABCA0-BD91-42CF-BFD4-37ABAE680CB1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922" cy="31262"/>
    <xdr:sp macro="" textlink="">
      <xdr:nvSpPr>
        <xdr:cNvPr id="734" name="Rectangle 2259">
          <a:extLst>
            <a:ext uri="{FF2B5EF4-FFF2-40B4-BE49-F238E27FC236}">
              <a16:creationId xmlns:a16="http://schemas.microsoft.com/office/drawing/2014/main" id="{55F826B8-6303-4DE2-9CF6-D443CBF4F625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922" cy="31262"/>
    <xdr:sp macro="" textlink="">
      <xdr:nvSpPr>
        <xdr:cNvPr id="735" name="Rectangle 2260">
          <a:extLst>
            <a:ext uri="{FF2B5EF4-FFF2-40B4-BE49-F238E27FC236}">
              <a16:creationId xmlns:a16="http://schemas.microsoft.com/office/drawing/2014/main" id="{F260F4EE-9930-454E-B052-F744DB3D0D9A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921" cy="31262"/>
    <xdr:sp macro="" textlink="">
      <xdr:nvSpPr>
        <xdr:cNvPr id="736" name="Rectangle 2259">
          <a:extLst>
            <a:ext uri="{FF2B5EF4-FFF2-40B4-BE49-F238E27FC236}">
              <a16:creationId xmlns:a16="http://schemas.microsoft.com/office/drawing/2014/main" id="{12ECF128-B371-4396-9348-665C5D9897F9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921" cy="31262"/>
    <xdr:sp macro="" textlink="">
      <xdr:nvSpPr>
        <xdr:cNvPr id="737" name="Rectangle 2260">
          <a:extLst>
            <a:ext uri="{FF2B5EF4-FFF2-40B4-BE49-F238E27FC236}">
              <a16:creationId xmlns:a16="http://schemas.microsoft.com/office/drawing/2014/main" id="{70FA15ED-BE4D-43C4-AD64-958E16FAF206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575" cy="31262"/>
    <xdr:sp macro="" textlink="">
      <xdr:nvSpPr>
        <xdr:cNvPr id="738" name="Rectangle 2259">
          <a:extLst>
            <a:ext uri="{FF2B5EF4-FFF2-40B4-BE49-F238E27FC236}">
              <a16:creationId xmlns:a16="http://schemas.microsoft.com/office/drawing/2014/main" id="{008D2DCC-B036-4E99-9581-744A25887494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575" cy="31262"/>
    <xdr:sp macro="" textlink="">
      <xdr:nvSpPr>
        <xdr:cNvPr id="739" name="Rectangle 2260">
          <a:extLst>
            <a:ext uri="{FF2B5EF4-FFF2-40B4-BE49-F238E27FC236}">
              <a16:creationId xmlns:a16="http://schemas.microsoft.com/office/drawing/2014/main" id="{5584CA3A-A5AB-4485-A81A-12268E35F982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30919" cy="31262"/>
    <xdr:sp macro="" textlink="">
      <xdr:nvSpPr>
        <xdr:cNvPr id="740" name="Rectangle 2259">
          <a:extLst>
            <a:ext uri="{FF2B5EF4-FFF2-40B4-BE49-F238E27FC236}">
              <a16:creationId xmlns:a16="http://schemas.microsoft.com/office/drawing/2014/main" id="{E8301138-2FFD-4216-BFE1-79DFA641FF5A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30919" cy="31262"/>
    <xdr:sp macro="" textlink="">
      <xdr:nvSpPr>
        <xdr:cNvPr id="741" name="Rectangle 2260">
          <a:extLst>
            <a:ext uri="{FF2B5EF4-FFF2-40B4-BE49-F238E27FC236}">
              <a16:creationId xmlns:a16="http://schemas.microsoft.com/office/drawing/2014/main" id="{9DAD9215-9D32-4A20-9313-D3422C604A75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922" cy="31262"/>
    <xdr:sp macro="" textlink="">
      <xdr:nvSpPr>
        <xdr:cNvPr id="742" name="Rectangle 2259">
          <a:extLst>
            <a:ext uri="{FF2B5EF4-FFF2-40B4-BE49-F238E27FC236}">
              <a16:creationId xmlns:a16="http://schemas.microsoft.com/office/drawing/2014/main" id="{5DB94D50-3C15-41A3-8664-84905640DAE0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922" cy="31262"/>
    <xdr:sp macro="" textlink="">
      <xdr:nvSpPr>
        <xdr:cNvPr id="743" name="Rectangle 2260">
          <a:extLst>
            <a:ext uri="{FF2B5EF4-FFF2-40B4-BE49-F238E27FC236}">
              <a16:creationId xmlns:a16="http://schemas.microsoft.com/office/drawing/2014/main" id="{A8831E8F-49EF-4C9C-96D5-65149BA251B3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921" cy="31262"/>
    <xdr:sp macro="" textlink="">
      <xdr:nvSpPr>
        <xdr:cNvPr id="744" name="Rectangle 2259">
          <a:extLst>
            <a:ext uri="{FF2B5EF4-FFF2-40B4-BE49-F238E27FC236}">
              <a16:creationId xmlns:a16="http://schemas.microsoft.com/office/drawing/2014/main" id="{9B650352-85F1-49AD-AAC9-2EA329323F38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921" cy="31262"/>
    <xdr:sp macro="" textlink="">
      <xdr:nvSpPr>
        <xdr:cNvPr id="745" name="Rectangle 2260">
          <a:extLst>
            <a:ext uri="{FF2B5EF4-FFF2-40B4-BE49-F238E27FC236}">
              <a16:creationId xmlns:a16="http://schemas.microsoft.com/office/drawing/2014/main" id="{7D670949-E538-49B9-BDC4-D5F9AFD5A1A8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575" cy="31262"/>
    <xdr:sp macro="" textlink="">
      <xdr:nvSpPr>
        <xdr:cNvPr id="746" name="Rectangle 2259">
          <a:extLst>
            <a:ext uri="{FF2B5EF4-FFF2-40B4-BE49-F238E27FC236}">
              <a16:creationId xmlns:a16="http://schemas.microsoft.com/office/drawing/2014/main" id="{1D71CD89-B448-401F-9660-BC74EDF10692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575" cy="31262"/>
    <xdr:sp macro="" textlink="">
      <xdr:nvSpPr>
        <xdr:cNvPr id="747" name="Rectangle 2260">
          <a:extLst>
            <a:ext uri="{FF2B5EF4-FFF2-40B4-BE49-F238E27FC236}">
              <a16:creationId xmlns:a16="http://schemas.microsoft.com/office/drawing/2014/main" id="{1611CAB2-DF9C-4989-8B8E-13E1820283D1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30919" cy="31262"/>
    <xdr:sp macro="" textlink="">
      <xdr:nvSpPr>
        <xdr:cNvPr id="748" name="Rectangle 2259">
          <a:extLst>
            <a:ext uri="{FF2B5EF4-FFF2-40B4-BE49-F238E27FC236}">
              <a16:creationId xmlns:a16="http://schemas.microsoft.com/office/drawing/2014/main" id="{01E1BDD6-CFE9-4723-9C4E-E4DC0CF17C3D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30919" cy="31262"/>
    <xdr:sp macro="" textlink="">
      <xdr:nvSpPr>
        <xdr:cNvPr id="749" name="Rectangle 2260">
          <a:extLst>
            <a:ext uri="{FF2B5EF4-FFF2-40B4-BE49-F238E27FC236}">
              <a16:creationId xmlns:a16="http://schemas.microsoft.com/office/drawing/2014/main" id="{E6848A1E-3D9F-4567-9CFA-F202B8E80AC0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922" cy="31262"/>
    <xdr:sp macro="" textlink="">
      <xdr:nvSpPr>
        <xdr:cNvPr id="750" name="Rectangle 2259">
          <a:extLst>
            <a:ext uri="{FF2B5EF4-FFF2-40B4-BE49-F238E27FC236}">
              <a16:creationId xmlns:a16="http://schemas.microsoft.com/office/drawing/2014/main" id="{3C35C9FC-F064-4170-9C7D-3706C492AD55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922" cy="31262"/>
    <xdr:sp macro="" textlink="">
      <xdr:nvSpPr>
        <xdr:cNvPr id="751" name="Rectangle 2260">
          <a:extLst>
            <a:ext uri="{FF2B5EF4-FFF2-40B4-BE49-F238E27FC236}">
              <a16:creationId xmlns:a16="http://schemas.microsoft.com/office/drawing/2014/main" id="{D91376DB-A9D8-47EF-B43E-66FAF8CC6E53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921" cy="31262"/>
    <xdr:sp macro="" textlink="">
      <xdr:nvSpPr>
        <xdr:cNvPr id="752" name="Rectangle 2259">
          <a:extLst>
            <a:ext uri="{FF2B5EF4-FFF2-40B4-BE49-F238E27FC236}">
              <a16:creationId xmlns:a16="http://schemas.microsoft.com/office/drawing/2014/main" id="{07B7199E-B931-4700-93DC-FB6D25E21215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921" cy="31262"/>
    <xdr:sp macro="" textlink="">
      <xdr:nvSpPr>
        <xdr:cNvPr id="753" name="Rectangle 2260">
          <a:extLst>
            <a:ext uri="{FF2B5EF4-FFF2-40B4-BE49-F238E27FC236}">
              <a16:creationId xmlns:a16="http://schemas.microsoft.com/office/drawing/2014/main" id="{96A8669A-0CE0-4B9E-B850-3D1D1133E0F7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575" cy="31262"/>
    <xdr:sp macro="" textlink="">
      <xdr:nvSpPr>
        <xdr:cNvPr id="754" name="Rectangle 2259">
          <a:extLst>
            <a:ext uri="{FF2B5EF4-FFF2-40B4-BE49-F238E27FC236}">
              <a16:creationId xmlns:a16="http://schemas.microsoft.com/office/drawing/2014/main" id="{3082A880-7F2C-48FF-B2DA-DDF51D52EBCA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575" cy="31262"/>
    <xdr:sp macro="" textlink="">
      <xdr:nvSpPr>
        <xdr:cNvPr id="755" name="Rectangle 2260">
          <a:extLst>
            <a:ext uri="{FF2B5EF4-FFF2-40B4-BE49-F238E27FC236}">
              <a16:creationId xmlns:a16="http://schemas.microsoft.com/office/drawing/2014/main" id="{91F247D3-A3FF-4395-8479-483411890273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30919" cy="31262"/>
    <xdr:sp macro="" textlink="">
      <xdr:nvSpPr>
        <xdr:cNvPr id="756" name="Rectangle 2259">
          <a:extLst>
            <a:ext uri="{FF2B5EF4-FFF2-40B4-BE49-F238E27FC236}">
              <a16:creationId xmlns:a16="http://schemas.microsoft.com/office/drawing/2014/main" id="{89615B70-235C-4F37-BE01-B2B7284A7049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30919" cy="31262"/>
    <xdr:sp macro="" textlink="">
      <xdr:nvSpPr>
        <xdr:cNvPr id="757" name="Rectangle 2260">
          <a:extLst>
            <a:ext uri="{FF2B5EF4-FFF2-40B4-BE49-F238E27FC236}">
              <a16:creationId xmlns:a16="http://schemas.microsoft.com/office/drawing/2014/main" id="{F5A115AA-DF66-4DDD-9BAB-42EC91C6DC18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922" cy="31262"/>
    <xdr:sp macro="" textlink="">
      <xdr:nvSpPr>
        <xdr:cNvPr id="758" name="Rectangle 2259">
          <a:extLst>
            <a:ext uri="{FF2B5EF4-FFF2-40B4-BE49-F238E27FC236}">
              <a16:creationId xmlns:a16="http://schemas.microsoft.com/office/drawing/2014/main" id="{4FA89CF5-F97F-47E1-A6BF-38E13A02CC49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922" cy="31262"/>
    <xdr:sp macro="" textlink="">
      <xdr:nvSpPr>
        <xdr:cNvPr id="759" name="Rectangle 2260">
          <a:extLst>
            <a:ext uri="{FF2B5EF4-FFF2-40B4-BE49-F238E27FC236}">
              <a16:creationId xmlns:a16="http://schemas.microsoft.com/office/drawing/2014/main" id="{44F5E9E1-E66C-4F47-B7B8-DD4128779CF4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921" cy="31262"/>
    <xdr:sp macro="" textlink="">
      <xdr:nvSpPr>
        <xdr:cNvPr id="760" name="Rectangle 2259">
          <a:extLst>
            <a:ext uri="{FF2B5EF4-FFF2-40B4-BE49-F238E27FC236}">
              <a16:creationId xmlns:a16="http://schemas.microsoft.com/office/drawing/2014/main" id="{8B9DD720-9930-4353-A3DA-A4162FACE2E5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921" cy="31262"/>
    <xdr:sp macro="" textlink="">
      <xdr:nvSpPr>
        <xdr:cNvPr id="761" name="Rectangle 2260">
          <a:extLst>
            <a:ext uri="{FF2B5EF4-FFF2-40B4-BE49-F238E27FC236}">
              <a16:creationId xmlns:a16="http://schemas.microsoft.com/office/drawing/2014/main" id="{94E91976-2728-4035-9D4B-17DA4B516C12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575" cy="31262"/>
    <xdr:sp macro="" textlink="">
      <xdr:nvSpPr>
        <xdr:cNvPr id="762" name="Rectangle 2259">
          <a:extLst>
            <a:ext uri="{FF2B5EF4-FFF2-40B4-BE49-F238E27FC236}">
              <a16:creationId xmlns:a16="http://schemas.microsoft.com/office/drawing/2014/main" id="{A6F3CF3E-6DC9-43E7-9A98-34B92D3707F7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575" cy="31262"/>
    <xdr:sp macro="" textlink="">
      <xdr:nvSpPr>
        <xdr:cNvPr id="763" name="Rectangle 2260">
          <a:extLst>
            <a:ext uri="{FF2B5EF4-FFF2-40B4-BE49-F238E27FC236}">
              <a16:creationId xmlns:a16="http://schemas.microsoft.com/office/drawing/2014/main" id="{F20553DB-9E54-4DDC-8E42-3C04EA4B58E2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30919" cy="31262"/>
    <xdr:sp macro="" textlink="">
      <xdr:nvSpPr>
        <xdr:cNvPr id="764" name="Rectangle 2259">
          <a:extLst>
            <a:ext uri="{FF2B5EF4-FFF2-40B4-BE49-F238E27FC236}">
              <a16:creationId xmlns:a16="http://schemas.microsoft.com/office/drawing/2014/main" id="{CDD9B3D4-7F53-4C22-BD9A-60991B0277A7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30919" cy="31262"/>
    <xdr:sp macro="" textlink="">
      <xdr:nvSpPr>
        <xdr:cNvPr id="765" name="Rectangle 2260">
          <a:extLst>
            <a:ext uri="{FF2B5EF4-FFF2-40B4-BE49-F238E27FC236}">
              <a16:creationId xmlns:a16="http://schemas.microsoft.com/office/drawing/2014/main" id="{2EE0F024-6C61-4ECA-BAD6-A8412E330E19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922" cy="31262"/>
    <xdr:sp macro="" textlink="">
      <xdr:nvSpPr>
        <xdr:cNvPr id="766" name="Rectangle 2259">
          <a:extLst>
            <a:ext uri="{FF2B5EF4-FFF2-40B4-BE49-F238E27FC236}">
              <a16:creationId xmlns:a16="http://schemas.microsoft.com/office/drawing/2014/main" id="{45B4BEDB-64B9-4FA4-AEE3-C7BE69B04A45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922" cy="31262"/>
    <xdr:sp macro="" textlink="">
      <xdr:nvSpPr>
        <xdr:cNvPr id="767" name="Rectangle 2260">
          <a:extLst>
            <a:ext uri="{FF2B5EF4-FFF2-40B4-BE49-F238E27FC236}">
              <a16:creationId xmlns:a16="http://schemas.microsoft.com/office/drawing/2014/main" id="{705AB3CF-41CB-4560-8A3B-4D71F21387A7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921" cy="31262"/>
    <xdr:sp macro="" textlink="">
      <xdr:nvSpPr>
        <xdr:cNvPr id="768" name="Rectangle 2259">
          <a:extLst>
            <a:ext uri="{FF2B5EF4-FFF2-40B4-BE49-F238E27FC236}">
              <a16:creationId xmlns:a16="http://schemas.microsoft.com/office/drawing/2014/main" id="{CEFD5929-DE27-4067-B0A7-DB95D47E1D4C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921" cy="31262"/>
    <xdr:sp macro="" textlink="">
      <xdr:nvSpPr>
        <xdr:cNvPr id="769" name="Rectangle 2260">
          <a:extLst>
            <a:ext uri="{FF2B5EF4-FFF2-40B4-BE49-F238E27FC236}">
              <a16:creationId xmlns:a16="http://schemas.microsoft.com/office/drawing/2014/main" id="{317E564C-B486-48A8-A566-132DD61C9241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575" cy="31262"/>
    <xdr:sp macro="" textlink="">
      <xdr:nvSpPr>
        <xdr:cNvPr id="770" name="Rectangle 2259">
          <a:extLst>
            <a:ext uri="{FF2B5EF4-FFF2-40B4-BE49-F238E27FC236}">
              <a16:creationId xmlns:a16="http://schemas.microsoft.com/office/drawing/2014/main" id="{12525CAB-D077-4B17-9280-3C1E3D3F38BD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575" cy="31262"/>
    <xdr:sp macro="" textlink="">
      <xdr:nvSpPr>
        <xdr:cNvPr id="771" name="Rectangle 2260">
          <a:extLst>
            <a:ext uri="{FF2B5EF4-FFF2-40B4-BE49-F238E27FC236}">
              <a16:creationId xmlns:a16="http://schemas.microsoft.com/office/drawing/2014/main" id="{A693B310-A518-4D6C-B947-13D01FBF166D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30919" cy="31262"/>
    <xdr:sp macro="" textlink="">
      <xdr:nvSpPr>
        <xdr:cNvPr id="772" name="Rectangle 2259">
          <a:extLst>
            <a:ext uri="{FF2B5EF4-FFF2-40B4-BE49-F238E27FC236}">
              <a16:creationId xmlns:a16="http://schemas.microsoft.com/office/drawing/2014/main" id="{3F42EF1D-1B94-4C67-AA80-BBF3F5468BE9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30919" cy="31262"/>
    <xdr:sp macro="" textlink="">
      <xdr:nvSpPr>
        <xdr:cNvPr id="773" name="Rectangle 2260">
          <a:extLst>
            <a:ext uri="{FF2B5EF4-FFF2-40B4-BE49-F238E27FC236}">
              <a16:creationId xmlns:a16="http://schemas.microsoft.com/office/drawing/2014/main" id="{DBEF0E60-E2C0-4FE2-993D-1FFDAA0D52D3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922" cy="31262"/>
    <xdr:sp macro="" textlink="">
      <xdr:nvSpPr>
        <xdr:cNvPr id="774" name="Rectangle 2259">
          <a:extLst>
            <a:ext uri="{FF2B5EF4-FFF2-40B4-BE49-F238E27FC236}">
              <a16:creationId xmlns:a16="http://schemas.microsoft.com/office/drawing/2014/main" id="{7BE9D8E9-1A2B-4C73-A50F-D193BBE156FB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922" cy="31262"/>
    <xdr:sp macro="" textlink="">
      <xdr:nvSpPr>
        <xdr:cNvPr id="775" name="Rectangle 2260">
          <a:extLst>
            <a:ext uri="{FF2B5EF4-FFF2-40B4-BE49-F238E27FC236}">
              <a16:creationId xmlns:a16="http://schemas.microsoft.com/office/drawing/2014/main" id="{70CB60A9-8A03-4E6B-9253-3FEBE9C2D2A2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921" cy="31262"/>
    <xdr:sp macro="" textlink="">
      <xdr:nvSpPr>
        <xdr:cNvPr id="776" name="Rectangle 2259">
          <a:extLst>
            <a:ext uri="{FF2B5EF4-FFF2-40B4-BE49-F238E27FC236}">
              <a16:creationId xmlns:a16="http://schemas.microsoft.com/office/drawing/2014/main" id="{ED13048E-7526-4977-8D2A-4DAECD5AA867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921" cy="31262"/>
    <xdr:sp macro="" textlink="">
      <xdr:nvSpPr>
        <xdr:cNvPr id="777" name="Rectangle 2260">
          <a:extLst>
            <a:ext uri="{FF2B5EF4-FFF2-40B4-BE49-F238E27FC236}">
              <a16:creationId xmlns:a16="http://schemas.microsoft.com/office/drawing/2014/main" id="{98BE1A4F-1F0C-4FAD-A6DD-E503EF0E9569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575" cy="31262"/>
    <xdr:sp macro="" textlink="">
      <xdr:nvSpPr>
        <xdr:cNvPr id="778" name="Rectangle 2259">
          <a:extLst>
            <a:ext uri="{FF2B5EF4-FFF2-40B4-BE49-F238E27FC236}">
              <a16:creationId xmlns:a16="http://schemas.microsoft.com/office/drawing/2014/main" id="{7A604337-1D66-4CDE-8C46-536070DD264A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575" cy="31262"/>
    <xdr:sp macro="" textlink="">
      <xdr:nvSpPr>
        <xdr:cNvPr id="779" name="Rectangle 2260">
          <a:extLst>
            <a:ext uri="{FF2B5EF4-FFF2-40B4-BE49-F238E27FC236}">
              <a16:creationId xmlns:a16="http://schemas.microsoft.com/office/drawing/2014/main" id="{1574534E-B334-406C-BEC8-E1E63DD1F4EF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30919" cy="31262"/>
    <xdr:sp macro="" textlink="">
      <xdr:nvSpPr>
        <xdr:cNvPr id="780" name="Rectangle 2259">
          <a:extLst>
            <a:ext uri="{FF2B5EF4-FFF2-40B4-BE49-F238E27FC236}">
              <a16:creationId xmlns:a16="http://schemas.microsoft.com/office/drawing/2014/main" id="{A9E2578A-2205-4092-A799-C6F2F06FA16E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30919" cy="31262"/>
    <xdr:sp macro="" textlink="">
      <xdr:nvSpPr>
        <xdr:cNvPr id="781" name="Rectangle 2260">
          <a:extLst>
            <a:ext uri="{FF2B5EF4-FFF2-40B4-BE49-F238E27FC236}">
              <a16:creationId xmlns:a16="http://schemas.microsoft.com/office/drawing/2014/main" id="{88FB788A-F518-4BD5-B35B-EF8B9AC91E06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922" cy="31262"/>
    <xdr:sp macro="" textlink="">
      <xdr:nvSpPr>
        <xdr:cNvPr id="782" name="Rectangle 2259">
          <a:extLst>
            <a:ext uri="{FF2B5EF4-FFF2-40B4-BE49-F238E27FC236}">
              <a16:creationId xmlns:a16="http://schemas.microsoft.com/office/drawing/2014/main" id="{99681096-7EE1-40BC-8533-2E212D50CCA8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922" cy="31262"/>
    <xdr:sp macro="" textlink="">
      <xdr:nvSpPr>
        <xdr:cNvPr id="783" name="Rectangle 2260">
          <a:extLst>
            <a:ext uri="{FF2B5EF4-FFF2-40B4-BE49-F238E27FC236}">
              <a16:creationId xmlns:a16="http://schemas.microsoft.com/office/drawing/2014/main" id="{DF93B36C-D85E-43A0-ADB3-BE5E56FFFD9E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921" cy="31262"/>
    <xdr:sp macro="" textlink="">
      <xdr:nvSpPr>
        <xdr:cNvPr id="784" name="Rectangle 2259">
          <a:extLst>
            <a:ext uri="{FF2B5EF4-FFF2-40B4-BE49-F238E27FC236}">
              <a16:creationId xmlns:a16="http://schemas.microsoft.com/office/drawing/2014/main" id="{A71DD495-0A4C-4BAC-B2B1-BF91169EE533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921" cy="31262"/>
    <xdr:sp macro="" textlink="">
      <xdr:nvSpPr>
        <xdr:cNvPr id="785" name="Rectangle 2260">
          <a:extLst>
            <a:ext uri="{FF2B5EF4-FFF2-40B4-BE49-F238E27FC236}">
              <a16:creationId xmlns:a16="http://schemas.microsoft.com/office/drawing/2014/main" id="{CB6F8F05-EFD0-4DA9-B6A9-FA852669AEB1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575" cy="31262"/>
    <xdr:sp macro="" textlink="">
      <xdr:nvSpPr>
        <xdr:cNvPr id="786" name="Rectangle 2259">
          <a:extLst>
            <a:ext uri="{FF2B5EF4-FFF2-40B4-BE49-F238E27FC236}">
              <a16:creationId xmlns:a16="http://schemas.microsoft.com/office/drawing/2014/main" id="{DF752ED3-06AF-416F-B99F-4775E3460C95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575" cy="31262"/>
    <xdr:sp macro="" textlink="">
      <xdr:nvSpPr>
        <xdr:cNvPr id="787" name="Rectangle 2260">
          <a:extLst>
            <a:ext uri="{FF2B5EF4-FFF2-40B4-BE49-F238E27FC236}">
              <a16:creationId xmlns:a16="http://schemas.microsoft.com/office/drawing/2014/main" id="{540528F4-0A98-41B7-A11E-ACC6B14392C8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30919" cy="31262"/>
    <xdr:sp macro="" textlink="">
      <xdr:nvSpPr>
        <xdr:cNvPr id="788" name="Rectangle 2259">
          <a:extLst>
            <a:ext uri="{FF2B5EF4-FFF2-40B4-BE49-F238E27FC236}">
              <a16:creationId xmlns:a16="http://schemas.microsoft.com/office/drawing/2014/main" id="{0D3EE3AD-007C-4D38-A4D0-7FDBA2579102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30919" cy="31262"/>
    <xdr:sp macro="" textlink="">
      <xdr:nvSpPr>
        <xdr:cNvPr id="789" name="Rectangle 2260">
          <a:extLst>
            <a:ext uri="{FF2B5EF4-FFF2-40B4-BE49-F238E27FC236}">
              <a16:creationId xmlns:a16="http://schemas.microsoft.com/office/drawing/2014/main" id="{0C3D360C-730F-415E-8AA3-407603C42E09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922" cy="31262"/>
    <xdr:sp macro="" textlink="">
      <xdr:nvSpPr>
        <xdr:cNvPr id="790" name="Rectangle 2259">
          <a:extLst>
            <a:ext uri="{FF2B5EF4-FFF2-40B4-BE49-F238E27FC236}">
              <a16:creationId xmlns:a16="http://schemas.microsoft.com/office/drawing/2014/main" id="{D77C60A2-0E23-4E12-A743-34A43547DB55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922" cy="31262"/>
    <xdr:sp macro="" textlink="">
      <xdr:nvSpPr>
        <xdr:cNvPr id="791" name="Rectangle 2260">
          <a:extLst>
            <a:ext uri="{FF2B5EF4-FFF2-40B4-BE49-F238E27FC236}">
              <a16:creationId xmlns:a16="http://schemas.microsoft.com/office/drawing/2014/main" id="{DB7FCDBC-D4CC-4236-B56E-90596E73DCC4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921" cy="31262"/>
    <xdr:sp macro="" textlink="">
      <xdr:nvSpPr>
        <xdr:cNvPr id="792" name="Rectangle 2259">
          <a:extLst>
            <a:ext uri="{FF2B5EF4-FFF2-40B4-BE49-F238E27FC236}">
              <a16:creationId xmlns:a16="http://schemas.microsoft.com/office/drawing/2014/main" id="{70B6B3C2-FB52-4C8B-9A58-3D6A2ADBB7BB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921" cy="31262"/>
    <xdr:sp macro="" textlink="">
      <xdr:nvSpPr>
        <xdr:cNvPr id="793" name="Rectangle 2260">
          <a:extLst>
            <a:ext uri="{FF2B5EF4-FFF2-40B4-BE49-F238E27FC236}">
              <a16:creationId xmlns:a16="http://schemas.microsoft.com/office/drawing/2014/main" id="{09668740-05AE-4045-8C02-2E6378EA96AC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575" cy="31262"/>
    <xdr:sp macro="" textlink="">
      <xdr:nvSpPr>
        <xdr:cNvPr id="794" name="Rectangle 2259">
          <a:extLst>
            <a:ext uri="{FF2B5EF4-FFF2-40B4-BE49-F238E27FC236}">
              <a16:creationId xmlns:a16="http://schemas.microsoft.com/office/drawing/2014/main" id="{097A8DF8-A9D1-4380-9121-21AB8E13D62A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575" cy="31262"/>
    <xdr:sp macro="" textlink="">
      <xdr:nvSpPr>
        <xdr:cNvPr id="795" name="Rectangle 2260">
          <a:extLst>
            <a:ext uri="{FF2B5EF4-FFF2-40B4-BE49-F238E27FC236}">
              <a16:creationId xmlns:a16="http://schemas.microsoft.com/office/drawing/2014/main" id="{B7E27A8F-C187-4E54-9F4A-5E7FD30434A2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30919" cy="31262"/>
    <xdr:sp macro="" textlink="">
      <xdr:nvSpPr>
        <xdr:cNvPr id="796" name="Rectangle 2259">
          <a:extLst>
            <a:ext uri="{FF2B5EF4-FFF2-40B4-BE49-F238E27FC236}">
              <a16:creationId xmlns:a16="http://schemas.microsoft.com/office/drawing/2014/main" id="{27150ED3-56B3-46E8-AE39-C7A51BC235B6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30919" cy="31262"/>
    <xdr:sp macro="" textlink="">
      <xdr:nvSpPr>
        <xdr:cNvPr id="797" name="Rectangle 2260">
          <a:extLst>
            <a:ext uri="{FF2B5EF4-FFF2-40B4-BE49-F238E27FC236}">
              <a16:creationId xmlns:a16="http://schemas.microsoft.com/office/drawing/2014/main" id="{AEABAFF1-F00B-43D6-A137-968BD63C135C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922" cy="31262"/>
    <xdr:sp macro="" textlink="">
      <xdr:nvSpPr>
        <xdr:cNvPr id="798" name="Rectangle 2259">
          <a:extLst>
            <a:ext uri="{FF2B5EF4-FFF2-40B4-BE49-F238E27FC236}">
              <a16:creationId xmlns:a16="http://schemas.microsoft.com/office/drawing/2014/main" id="{8C70B102-350A-48F4-A8A8-2956673FCC80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922" cy="31262"/>
    <xdr:sp macro="" textlink="">
      <xdr:nvSpPr>
        <xdr:cNvPr id="799" name="Rectangle 2260">
          <a:extLst>
            <a:ext uri="{FF2B5EF4-FFF2-40B4-BE49-F238E27FC236}">
              <a16:creationId xmlns:a16="http://schemas.microsoft.com/office/drawing/2014/main" id="{76645EEA-55DC-42B2-B005-7DD16184FC20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921" cy="31262"/>
    <xdr:sp macro="" textlink="">
      <xdr:nvSpPr>
        <xdr:cNvPr id="800" name="Rectangle 2259">
          <a:extLst>
            <a:ext uri="{FF2B5EF4-FFF2-40B4-BE49-F238E27FC236}">
              <a16:creationId xmlns:a16="http://schemas.microsoft.com/office/drawing/2014/main" id="{61B57D4F-0DA9-4FB4-A78A-E9BDEA12ACDC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921" cy="31262"/>
    <xdr:sp macro="" textlink="">
      <xdr:nvSpPr>
        <xdr:cNvPr id="801" name="Rectangle 2260">
          <a:extLst>
            <a:ext uri="{FF2B5EF4-FFF2-40B4-BE49-F238E27FC236}">
              <a16:creationId xmlns:a16="http://schemas.microsoft.com/office/drawing/2014/main" id="{159354AE-EC11-4DA8-A6C6-0B6751653E87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575" cy="31262"/>
    <xdr:sp macro="" textlink="">
      <xdr:nvSpPr>
        <xdr:cNvPr id="802" name="Rectangle 2259">
          <a:extLst>
            <a:ext uri="{FF2B5EF4-FFF2-40B4-BE49-F238E27FC236}">
              <a16:creationId xmlns:a16="http://schemas.microsoft.com/office/drawing/2014/main" id="{4D077A6D-B09C-4E63-9694-DBC3E140A56F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575" cy="31262"/>
    <xdr:sp macro="" textlink="">
      <xdr:nvSpPr>
        <xdr:cNvPr id="803" name="Rectangle 2260">
          <a:extLst>
            <a:ext uri="{FF2B5EF4-FFF2-40B4-BE49-F238E27FC236}">
              <a16:creationId xmlns:a16="http://schemas.microsoft.com/office/drawing/2014/main" id="{3AB7FFAF-F9BA-459A-BA8E-3991B8418614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30919" cy="31262"/>
    <xdr:sp macro="" textlink="">
      <xdr:nvSpPr>
        <xdr:cNvPr id="804" name="Rectangle 2259">
          <a:extLst>
            <a:ext uri="{FF2B5EF4-FFF2-40B4-BE49-F238E27FC236}">
              <a16:creationId xmlns:a16="http://schemas.microsoft.com/office/drawing/2014/main" id="{7A83938F-32EA-4312-91A8-4057E78CED56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30919" cy="31262"/>
    <xdr:sp macro="" textlink="">
      <xdr:nvSpPr>
        <xdr:cNvPr id="805" name="Rectangle 2260">
          <a:extLst>
            <a:ext uri="{FF2B5EF4-FFF2-40B4-BE49-F238E27FC236}">
              <a16:creationId xmlns:a16="http://schemas.microsoft.com/office/drawing/2014/main" id="{25ECF576-29DE-4AAE-A89C-D18F57A84038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922" cy="31262"/>
    <xdr:sp macro="" textlink="">
      <xdr:nvSpPr>
        <xdr:cNvPr id="806" name="Rectangle 2259">
          <a:extLst>
            <a:ext uri="{FF2B5EF4-FFF2-40B4-BE49-F238E27FC236}">
              <a16:creationId xmlns:a16="http://schemas.microsoft.com/office/drawing/2014/main" id="{616510F5-42A5-40FE-BC57-47A39F97294C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922" cy="31262"/>
    <xdr:sp macro="" textlink="">
      <xdr:nvSpPr>
        <xdr:cNvPr id="807" name="Rectangle 2260">
          <a:extLst>
            <a:ext uri="{FF2B5EF4-FFF2-40B4-BE49-F238E27FC236}">
              <a16:creationId xmlns:a16="http://schemas.microsoft.com/office/drawing/2014/main" id="{FCB4957B-7683-42FD-8F74-294C576CEA04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921" cy="31262"/>
    <xdr:sp macro="" textlink="">
      <xdr:nvSpPr>
        <xdr:cNvPr id="808" name="Rectangle 2259">
          <a:extLst>
            <a:ext uri="{FF2B5EF4-FFF2-40B4-BE49-F238E27FC236}">
              <a16:creationId xmlns:a16="http://schemas.microsoft.com/office/drawing/2014/main" id="{2FD7807B-1A31-4BE1-A87B-52FD00027FDC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921" cy="31262"/>
    <xdr:sp macro="" textlink="">
      <xdr:nvSpPr>
        <xdr:cNvPr id="809" name="Rectangle 2260">
          <a:extLst>
            <a:ext uri="{FF2B5EF4-FFF2-40B4-BE49-F238E27FC236}">
              <a16:creationId xmlns:a16="http://schemas.microsoft.com/office/drawing/2014/main" id="{7214DFE6-9E23-45B1-9B65-BF74EBFAD61C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575" cy="31262"/>
    <xdr:sp macro="" textlink="">
      <xdr:nvSpPr>
        <xdr:cNvPr id="810" name="Rectangle 2259">
          <a:extLst>
            <a:ext uri="{FF2B5EF4-FFF2-40B4-BE49-F238E27FC236}">
              <a16:creationId xmlns:a16="http://schemas.microsoft.com/office/drawing/2014/main" id="{E37DC54B-A292-4B71-B1E1-B016F280D0D1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575" cy="31262"/>
    <xdr:sp macro="" textlink="">
      <xdr:nvSpPr>
        <xdr:cNvPr id="811" name="Rectangle 2260">
          <a:extLst>
            <a:ext uri="{FF2B5EF4-FFF2-40B4-BE49-F238E27FC236}">
              <a16:creationId xmlns:a16="http://schemas.microsoft.com/office/drawing/2014/main" id="{AEBE7A78-1AF6-4B61-B4B9-E08166554D98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30919" cy="31262"/>
    <xdr:sp macro="" textlink="">
      <xdr:nvSpPr>
        <xdr:cNvPr id="812" name="Rectangle 2259">
          <a:extLst>
            <a:ext uri="{FF2B5EF4-FFF2-40B4-BE49-F238E27FC236}">
              <a16:creationId xmlns:a16="http://schemas.microsoft.com/office/drawing/2014/main" id="{2E38BBFA-A44B-409D-BB62-A585EC0F900F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30919" cy="31262"/>
    <xdr:sp macro="" textlink="">
      <xdr:nvSpPr>
        <xdr:cNvPr id="813" name="Rectangle 2260">
          <a:extLst>
            <a:ext uri="{FF2B5EF4-FFF2-40B4-BE49-F238E27FC236}">
              <a16:creationId xmlns:a16="http://schemas.microsoft.com/office/drawing/2014/main" id="{203BDDD8-38F1-4326-95EF-117F93C8B9BF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922" cy="31262"/>
    <xdr:sp macro="" textlink="">
      <xdr:nvSpPr>
        <xdr:cNvPr id="814" name="Rectangle 2259">
          <a:extLst>
            <a:ext uri="{FF2B5EF4-FFF2-40B4-BE49-F238E27FC236}">
              <a16:creationId xmlns:a16="http://schemas.microsoft.com/office/drawing/2014/main" id="{DEC77796-3771-4444-B77C-5AB489256FF0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922" cy="31262"/>
    <xdr:sp macro="" textlink="">
      <xdr:nvSpPr>
        <xdr:cNvPr id="815" name="Rectangle 2260">
          <a:extLst>
            <a:ext uri="{FF2B5EF4-FFF2-40B4-BE49-F238E27FC236}">
              <a16:creationId xmlns:a16="http://schemas.microsoft.com/office/drawing/2014/main" id="{7E6307A2-9057-4890-ABBD-F4ED27074950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921" cy="31262"/>
    <xdr:sp macro="" textlink="">
      <xdr:nvSpPr>
        <xdr:cNvPr id="816" name="Rectangle 2259">
          <a:extLst>
            <a:ext uri="{FF2B5EF4-FFF2-40B4-BE49-F238E27FC236}">
              <a16:creationId xmlns:a16="http://schemas.microsoft.com/office/drawing/2014/main" id="{0EC62227-804C-44E4-8967-839ECC238FE7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921" cy="31262"/>
    <xdr:sp macro="" textlink="">
      <xdr:nvSpPr>
        <xdr:cNvPr id="817" name="Rectangle 2260">
          <a:extLst>
            <a:ext uri="{FF2B5EF4-FFF2-40B4-BE49-F238E27FC236}">
              <a16:creationId xmlns:a16="http://schemas.microsoft.com/office/drawing/2014/main" id="{5DFBCF31-EE3F-4DDD-B418-84C10983FF51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575" cy="31262"/>
    <xdr:sp macro="" textlink="">
      <xdr:nvSpPr>
        <xdr:cNvPr id="818" name="Rectangle 2259">
          <a:extLst>
            <a:ext uri="{FF2B5EF4-FFF2-40B4-BE49-F238E27FC236}">
              <a16:creationId xmlns:a16="http://schemas.microsoft.com/office/drawing/2014/main" id="{C7DCD799-5A26-427D-B56C-893F599636B7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343</xdr:row>
      <xdr:rowOff>0</xdr:rowOff>
    </xdr:from>
    <xdr:ext cx="28575" cy="31262"/>
    <xdr:sp macro="" textlink="">
      <xdr:nvSpPr>
        <xdr:cNvPr id="819" name="Rectangle 2260">
          <a:extLst>
            <a:ext uri="{FF2B5EF4-FFF2-40B4-BE49-F238E27FC236}">
              <a16:creationId xmlns:a16="http://schemas.microsoft.com/office/drawing/2014/main" id="{7AC766C5-3EFD-426E-8D87-BB7E0220D658}"/>
            </a:ext>
          </a:extLst>
        </xdr:cNvPr>
        <xdr:cNvSpPr>
          <a:spLocks noChangeArrowheads="1"/>
        </xdr:cNvSpPr>
      </xdr:nvSpPr>
      <xdr:spPr bwMode="auto">
        <a:xfrm>
          <a:off x="13916025" y="65093850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30919" cy="31262"/>
    <xdr:sp macro="" textlink="">
      <xdr:nvSpPr>
        <xdr:cNvPr id="820" name="Rectangle 2259">
          <a:extLst>
            <a:ext uri="{FF2B5EF4-FFF2-40B4-BE49-F238E27FC236}">
              <a16:creationId xmlns:a16="http://schemas.microsoft.com/office/drawing/2014/main" id="{FB5DC35C-27A2-4856-9291-1A62A1953896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30919" cy="31262"/>
    <xdr:sp macro="" textlink="">
      <xdr:nvSpPr>
        <xdr:cNvPr id="821" name="Rectangle 2260">
          <a:extLst>
            <a:ext uri="{FF2B5EF4-FFF2-40B4-BE49-F238E27FC236}">
              <a16:creationId xmlns:a16="http://schemas.microsoft.com/office/drawing/2014/main" id="{72B4036F-650C-442B-924E-C2A74FBF45F9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922" cy="31262"/>
    <xdr:sp macro="" textlink="">
      <xdr:nvSpPr>
        <xdr:cNvPr id="822" name="Rectangle 2259">
          <a:extLst>
            <a:ext uri="{FF2B5EF4-FFF2-40B4-BE49-F238E27FC236}">
              <a16:creationId xmlns:a16="http://schemas.microsoft.com/office/drawing/2014/main" id="{219D52E6-BF9E-409B-B2BE-B516384E8C65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922" cy="31262"/>
    <xdr:sp macro="" textlink="">
      <xdr:nvSpPr>
        <xdr:cNvPr id="823" name="Rectangle 2260">
          <a:extLst>
            <a:ext uri="{FF2B5EF4-FFF2-40B4-BE49-F238E27FC236}">
              <a16:creationId xmlns:a16="http://schemas.microsoft.com/office/drawing/2014/main" id="{FC0D8833-DA69-416A-8C4B-5CCCACC216A0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921" cy="31262"/>
    <xdr:sp macro="" textlink="">
      <xdr:nvSpPr>
        <xdr:cNvPr id="824" name="Rectangle 2259">
          <a:extLst>
            <a:ext uri="{FF2B5EF4-FFF2-40B4-BE49-F238E27FC236}">
              <a16:creationId xmlns:a16="http://schemas.microsoft.com/office/drawing/2014/main" id="{1AB86F06-EDB0-465C-9CE0-D8F974BB1ED1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921" cy="31262"/>
    <xdr:sp macro="" textlink="">
      <xdr:nvSpPr>
        <xdr:cNvPr id="825" name="Rectangle 2260">
          <a:extLst>
            <a:ext uri="{FF2B5EF4-FFF2-40B4-BE49-F238E27FC236}">
              <a16:creationId xmlns:a16="http://schemas.microsoft.com/office/drawing/2014/main" id="{A2507D6B-7ACD-4AD8-8FB0-E41BE09CDD61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575" cy="31262"/>
    <xdr:sp macro="" textlink="">
      <xdr:nvSpPr>
        <xdr:cNvPr id="826" name="Rectangle 2259">
          <a:extLst>
            <a:ext uri="{FF2B5EF4-FFF2-40B4-BE49-F238E27FC236}">
              <a16:creationId xmlns:a16="http://schemas.microsoft.com/office/drawing/2014/main" id="{A27FFD23-116C-4AA0-9D77-F456491C5B17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575" cy="31262"/>
    <xdr:sp macro="" textlink="">
      <xdr:nvSpPr>
        <xdr:cNvPr id="827" name="Rectangle 2260">
          <a:extLst>
            <a:ext uri="{FF2B5EF4-FFF2-40B4-BE49-F238E27FC236}">
              <a16:creationId xmlns:a16="http://schemas.microsoft.com/office/drawing/2014/main" id="{601C578D-412C-4773-985F-29FB6F434689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30919" cy="31262"/>
    <xdr:sp macro="" textlink="">
      <xdr:nvSpPr>
        <xdr:cNvPr id="828" name="Rectangle 2259">
          <a:extLst>
            <a:ext uri="{FF2B5EF4-FFF2-40B4-BE49-F238E27FC236}">
              <a16:creationId xmlns:a16="http://schemas.microsoft.com/office/drawing/2014/main" id="{BA7FB71F-1A7D-491E-9948-575CAA6642C6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30919" cy="31262"/>
    <xdr:sp macro="" textlink="">
      <xdr:nvSpPr>
        <xdr:cNvPr id="829" name="Rectangle 2260">
          <a:extLst>
            <a:ext uri="{FF2B5EF4-FFF2-40B4-BE49-F238E27FC236}">
              <a16:creationId xmlns:a16="http://schemas.microsoft.com/office/drawing/2014/main" id="{982254C8-A0E4-4648-922B-29DF093F42DF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922" cy="31262"/>
    <xdr:sp macro="" textlink="">
      <xdr:nvSpPr>
        <xdr:cNvPr id="830" name="Rectangle 2259">
          <a:extLst>
            <a:ext uri="{FF2B5EF4-FFF2-40B4-BE49-F238E27FC236}">
              <a16:creationId xmlns:a16="http://schemas.microsoft.com/office/drawing/2014/main" id="{5EB1970C-64FA-450E-A0F8-C01F546B41BE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922" cy="31262"/>
    <xdr:sp macro="" textlink="">
      <xdr:nvSpPr>
        <xdr:cNvPr id="831" name="Rectangle 2260">
          <a:extLst>
            <a:ext uri="{FF2B5EF4-FFF2-40B4-BE49-F238E27FC236}">
              <a16:creationId xmlns:a16="http://schemas.microsoft.com/office/drawing/2014/main" id="{00CA9E78-657B-4E3F-895D-7E6206F9F73E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921" cy="31262"/>
    <xdr:sp macro="" textlink="">
      <xdr:nvSpPr>
        <xdr:cNvPr id="832" name="Rectangle 2259">
          <a:extLst>
            <a:ext uri="{FF2B5EF4-FFF2-40B4-BE49-F238E27FC236}">
              <a16:creationId xmlns:a16="http://schemas.microsoft.com/office/drawing/2014/main" id="{C80063AF-B59E-439D-A366-2B2EB04DE34E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921" cy="31262"/>
    <xdr:sp macro="" textlink="">
      <xdr:nvSpPr>
        <xdr:cNvPr id="833" name="Rectangle 2260">
          <a:extLst>
            <a:ext uri="{FF2B5EF4-FFF2-40B4-BE49-F238E27FC236}">
              <a16:creationId xmlns:a16="http://schemas.microsoft.com/office/drawing/2014/main" id="{1200FEC5-5CF4-4823-8ACB-EAE4D45B43DA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575" cy="31262"/>
    <xdr:sp macro="" textlink="">
      <xdr:nvSpPr>
        <xdr:cNvPr id="834" name="Rectangle 2259">
          <a:extLst>
            <a:ext uri="{FF2B5EF4-FFF2-40B4-BE49-F238E27FC236}">
              <a16:creationId xmlns:a16="http://schemas.microsoft.com/office/drawing/2014/main" id="{8C41100D-FFFE-4F97-BE60-E131BD56A3C2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575" cy="31262"/>
    <xdr:sp macro="" textlink="">
      <xdr:nvSpPr>
        <xdr:cNvPr id="835" name="Rectangle 2260">
          <a:extLst>
            <a:ext uri="{FF2B5EF4-FFF2-40B4-BE49-F238E27FC236}">
              <a16:creationId xmlns:a16="http://schemas.microsoft.com/office/drawing/2014/main" id="{520B5E92-29D3-4140-B0FB-C5A2C8AF5E67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30919" cy="31262"/>
    <xdr:sp macro="" textlink="">
      <xdr:nvSpPr>
        <xdr:cNvPr id="836" name="Rectangle 2259">
          <a:extLst>
            <a:ext uri="{FF2B5EF4-FFF2-40B4-BE49-F238E27FC236}">
              <a16:creationId xmlns:a16="http://schemas.microsoft.com/office/drawing/2014/main" id="{B37C74B2-692B-4BDE-992E-0B1E107ACD3B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30919" cy="31262"/>
    <xdr:sp macro="" textlink="">
      <xdr:nvSpPr>
        <xdr:cNvPr id="837" name="Rectangle 2260">
          <a:extLst>
            <a:ext uri="{FF2B5EF4-FFF2-40B4-BE49-F238E27FC236}">
              <a16:creationId xmlns:a16="http://schemas.microsoft.com/office/drawing/2014/main" id="{C90E9BE6-0D1D-452D-B165-A412D974D807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922" cy="31262"/>
    <xdr:sp macro="" textlink="">
      <xdr:nvSpPr>
        <xdr:cNvPr id="838" name="Rectangle 2259">
          <a:extLst>
            <a:ext uri="{FF2B5EF4-FFF2-40B4-BE49-F238E27FC236}">
              <a16:creationId xmlns:a16="http://schemas.microsoft.com/office/drawing/2014/main" id="{6F263E5C-EB1C-411F-A0A8-3492A84415F6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922" cy="31262"/>
    <xdr:sp macro="" textlink="">
      <xdr:nvSpPr>
        <xdr:cNvPr id="839" name="Rectangle 2260">
          <a:extLst>
            <a:ext uri="{FF2B5EF4-FFF2-40B4-BE49-F238E27FC236}">
              <a16:creationId xmlns:a16="http://schemas.microsoft.com/office/drawing/2014/main" id="{FBC8A434-EB97-4678-A1F9-7999FE1FBAC9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921" cy="31262"/>
    <xdr:sp macro="" textlink="">
      <xdr:nvSpPr>
        <xdr:cNvPr id="840" name="Rectangle 2259">
          <a:extLst>
            <a:ext uri="{FF2B5EF4-FFF2-40B4-BE49-F238E27FC236}">
              <a16:creationId xmlns:a16="http://schemas.microsoft.com/office/drawing/2014/main" id="{CF6C0793-F2B2-4E09-AC52-F6F2834912FF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921" cy="31262"/>
    <xdr:sp macro="" textlink="">
      <xdr:nvSpPr>
        <xdr:cNvPr id="841" name="Rectangle 2260">
          <a:extLst>
            <a:ext uri="{FF2B5EF4-FFF2-40B4-BE49-F238E27FC236}">
              <a16:creationId xmlns:a16="http://schemas.microsoft.com/office/drawing/2014/main" id="{3E3F7672-96E5-4A02-99C6-061D9859FF42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575" cy="31262"/>
    <xdr:sp macro="" textlink="">
      <xdr:nvSpPr>
        <xdr:cNvPr id="842" name="Rectangle 2259">
          <a:extLst>
            <a:ext uri="{FF2B5EF4-FFF2-40B4-BE49-F238E27FC236}">
              <a16:creationId xmlns:a16="http://schemas.microsoft.com/office/drawing/2014/main" id="{39A8B26B-F1ED-48E1-A39A-98E2915D8372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575" cy="31262"/>
    <xdr:sp macro="" textlink="">
      <xdr:nvSpPr>
        <xdr:cNvPr id="843" name="Rectangle 2260">
          <a:extLst>
            <a:ext uri="{FF2B5EF4-FFF2-40B4-BE49-F238E27FC236}">
              <a16:creationId xmlns:a16="http://schemas.microsoft.com/office/drawing/2014/main" id="{A8E29620-B0D9-41F4-8DC5-E1A062616726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30919" cy="31262"/>
    <xdr:sp macro="" textlink="">
      <xdr:nvSpPr>
        <xdr:cNvPr id="844" name="Rectangle 2259">
          <a:extLst>
            <a:ext uri="{FF2B5EF4-FFF2-40B4-BE49-F238E27FC236}">
              <a16:creationId xmlns:a16="http://schemas.microsoft.com/office/drawing/2014/main" id="{EEF7AA6B-0C2B-48BD-BDD6-1E3B38C14419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30919" cy="31262"/>
    <xdr:sp macro="" textlink="">
      <xdr:nvSpPr>
        <xdr:cNvPr id="845" name="Rectangle 2260">
          <a:extLst>
            <a:ext uri="{FF2B5EF4-FFF2-40B4-BE49-F238E27FC236}">
              <a16:creationId xmlns:a16="http://schemas.microsoft.com/office/drawing/2014/main" id="{A556E208-A3BA-4F6F-87BB-F1D0C05E7164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922" cy="31262"/>
    <xdr:sp macro="" textlink="">
      <xdr:nvSpPr>
        <xdr:cNvPr id="846" name="Rectangle 2259">
          <a:extLst>
            <a:ext uri="{FF2B5EF4-FFF2-40B4-BE49-F238E27FC236}">
              <a16:creationId xmlns:a16="http://schemas.microsoft.com/office/drawing/2014/main" id="{7D803F5E-0635-49EC-B0AE-218957ED36F9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922" cy="31262"/>
    <xdr:sp macro="" textlink="">
      <xdr:nvSpPr>
        <xdr:cNvPr id="847" name="Rectangle 2260">
          <a:extLst>
            <a:ext uri="{FF2B5EF4-FFF2-40B4-BE49-F238E27FC236}">
              <a16:creationId xmlns:a16="http://schemas.microsoft.com/office/drawing/2014/main" id="{21A4E25A-F8B1-41A2-937E-4BCA699424A9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921" cy="31262"/>
    <xdr:sp macro="" textlink="">
      <xdr:nvSpPr>
        <xdr:cNvPr id="848" name="Rectangle 2259">
          <a:extLst>
            <a:ext uri="{FF2B5EF4-FFF2-40B4-BE49-F238E27FC236}">
              <a16:creationId xmlns:a16="http://schemas.microsoft.com/office/drawing/2014/main" id="{3B28737A-438C-4FD9-8A6E-9FF5CB8344BB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921" cy="31262"/>
    <xdr:sp macro="" textlink="">
      <xdr:nvSpPr>
        <xdr:cNvPr id="849" name="Rectangle 2260">
          <a:extLst>
            <a:ext uri="{FF2B5EF4-FFF2-40B4-BE49-F238E27FC236}">
              <a16:creationId xmlns:a16="http://schemas.microsoft.com/office/drawing/2014/main" id="{3721CBA0-A271-4FDF-B037-0E7679F299CA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575" cy="31262"/>
    <xdr:sp macro="" textlink="">
      <xdr:nvSpPr>
        <xdr:cNvPr id="850" name="Rectangle 2259">
          <a:extLst>
            <a:ext uri="{FF2B5EF4-FFF2-40B4-BE49-F238E27FC236}">
              <a16:creationId xmlns:a16="http://schemas.microsoft.com/office/drawing/2014/main" id="{21F8DCC2-87AE-43BE-A660-0D4D8C714F7C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575" cy="31262"/>
    <xdr:sp macro="" textlink="">
      <xdr:nvSpPr>
        <xdr:cNvPr id="851" name="Rectangle 2260">
          <a:extLst>
            <a:ext uri="{FF2B5EF4-FFF2-40B4-BE49-F238E27FC236}">
              <a16:creationId xmlns:a16="http://schemas.microsoft.com/office/drawing/2014/main" id="{935EF34F-EDA9-4463-B303-8C832B30A5DF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30919" cy="31262"/>
    <xdr:sp macro="" textlink="">
      <xdr:nvSpPr>
        <xdr:cNvPr id="852" name="Rectangle 2259">
          <a:extLst>
            <a:ext uri="{FF2B5EF4-FFF2-40B4-BE49-F238E27FC236}">
              <a16:creationId xmlns:a16="http://schemas.microsoft.com/office/drawing/2014/main" id="{20649E84-8D53-4030-B22C-23AD1899E18A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30919" cy="31262"/>
    <xdr:sp macro="" textlink="">
      <xdr:nvSpPr>
        <xdr:cNvPr id="853" name="Rectangle 2260">
          <a:extLst>
            <a:ext uri="{FF2B5EF4-FFF2-40B4-BE49-F238E27FC236}">
              <a16:creationId xmlns:a16="http://schemas.microsoft.com/office/drawing/2014/main" id="{D3980EC9-DEE3-42A0-9A11-0F737C916034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922" cy="31262"/>
    <xdr:sp macro="" textlink="">
      <xdr:nvSpPr>
        <xdr:cNvPr id="854" name="Rectangle 2259">
          <a:extLst>
            <a:ext uri="{FF2B5EF4-FFF2-40B4-BE49-F238E27FC236}">
              <a16:creationId xmlns:a16="http://schemas.microsoft.com/office/drawing/2014/main" id="{23A97AD1-ADD8-421B-9A6E-0408201F92A6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922" cy="31262"/>
    <xdr:sp macro="" textlink="">
      <xdr:nvSpPr>
        <xdr:cNvPr id="855" name="Rectangle 2260">
          <a:extLst>
            <a:ext uri="{FF2B5EF4-FFF2-40B4-BE49-F238E27FC236}">
              <a16:creationId xmlns:a16="http://schemas.microsoft.com/office/drawing/2014/main" id="{33BCC7C1-2731-49FC-895D-08E348C9D79B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921" cy="31262"/>
    <xdr:sp macro="" textlink="">
      <xdr:nvSpPr>
        <xdr:cNvPr id="856" name="Rectangle 2259">
          <a:extLst>
            <a:ext uri="{FF2B5EF4-FFF2-40B4-BE49-F238E27FC236}">
              <a16:creationId xmlns:a16="http://schemas.microsoft.com/office/drawing/2014/main" id="{8E956DC7-111A-47AE-AD5B-DAE7546628B6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921" cy="31262"/>
    <xdr:sp macro="" textlink="">
      <xdr:nvSpPr>
        <xdr:cNvPr id="857" name="Rectangle 2260">
          <a:extLst>
            <a:ext uri="{FF2B5EF4-FFF2-40B4-BE49-F238E27FC236}">
              <a16:creationId xmlns:a16="http://schemas.microsoft.com/office/drawing/2014/main" id="{2935C087-9A6F-4ADA-919B-8444E04EABE5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575" cy="31262"/>
    <xdr:sp macro="" textlink="">
      <xdr:nvSpPr>
        <xdr:cNvPr id="858" name="Rectangle 2259">
          <a:extLst>
            <a:ext uri="{FF2B5EF4-FFF2-40B4-BE49-F238E27FC236}">
              <a16:creationId xmlns:a16="http://schemas.microsoft.com/office/drawing/2014/main" id="{2A32285F-C332-4D7F-9032-0C78CB80DB90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575" cy="31262"/>
    <xdr:sp macro="" textlink="">
      <xdr:nvSpPr>
        <xdr:cNvPr id="859" name="Rectangle 2260">
          <a:extLst>
            <a:ext uri="{FF2B5EF4-FFF2-40B4-BE49-F238E27FC236}">
              <a16:creationId xmlns:a16="http://schemas.microsoft.com/office/drawing/2014/main" id="{EF613891-5DF9-406E-8B30-F0B0DBBC5A05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30919" cy="31262"/>
    <xdr:sp macro="" textlink="">
      <xdr:nvSpPr>
        <xdr:cNvPr id="860" name="Rectangle 2259">
          <a:extLst>
            <a:ext uri="{FF2B5EF4-FFF2-40B4-BE49-F238E27FC236}">
              <a16:creationId xmlns:a16="http://schemas.microsoft.com/office/drawing/2014/main" id="{47076E2D-69E1-442F-BDFB-FD605FA99E4F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30919" cy="31262"/>
    <xdr:sp macro="" textlink="">
      <xdr:nvSpPr>
        <xdr:cNvPr id="861" name="Rectangle 2260">
          <a:extLst>
            <a:ext uri="{FF2B5EF4-FFF2-40B4-BE49-F238E27FC236}">
              <a16:creationId xmlns:a16="http://schemas.microsoft.com/office/drawing/2014/main" id="{15D28A29-4972-4EB2-844F-209279062019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922" cy="31262"/>
    <xdr:sp macro="" textlink="">
      <xdr:nvSpPr>
        <xdr:cNvPr id="862" name="Rectangle 2259">
          <a:extLst>
            <a:ext uri="{FF2B5EF4-FFF2-40B4-BE49-F238E27FC236}">
              <a16:creationId xmlns:a16="http://schemas.microsoft.com/office/drawing/2014/main" id="{C823A8DF-3FAE-4C3C-BC3C-6D8F4291360B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922" cy="31262"/>
    <xdr:sp macro="" textlink="">
      <xdr:nvSpPr>
        <xdr:cNvPr id="863" name="Rectangle 2260">
          <a:extLst>
            <a:ext uri="{FF2B5EF4-FFF2-40B4-BE49-F238E27FC236}">
              <a16:creationId xmlns:a16="http://schemas.microsoft.com/office/drawing/2014/main" id="{E915D68B-EA70-47B6-9833-9FC94E0D63EC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921" cy="31262"/>
    <xdr:sp macro="" textlink="">
      <xdr:nvSpPr>
        <xdr:cNvPr id="864" name="Rectangle 2259">
          <a:extLst>
            <a:ext uri="{FF2B5EF4-FFF2-40B4-BE49-F238E27FC236}">
              <a16:creationId xmlns:a16="http://schemas.microsoft.com/office/drawing/2014/main" id="{042FCD95-E365-4226-8A2A-364639E8C559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921" cy="31262"/>
    <xdr:sp macro="" textlink="">
      <xdr:nvSpPr>
        <xdr:cNvPr id="865" name="Rectangle 2260">
          <a:extLst>
            <a:ext uri="{FF2B5EF4-FFF2-40B4-BE49-F238E27FC236}">
              <a16:creationId xmlns:a16="http://schemas.microsoft.com/office/drawing/2014/main" id="{78AB1267-52D0-432A-8870-39EE52A1C0D3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575" cy="31262"/>
    <xdr:sp macro="" textlink="">
      <xdr:nvSpPr>
        <xdr:cNvPr id="866" name="Rectangle 2259">
          <a:extLst>
            <a:ext uri="{FF2B5EF4-FFF2-40B4-BE49-F238E27FC236}">
              <a16:creationId xmlns:a16="http://schemas.microsoft.com/office/drawing/2014/main" id="{8A40A816-36EF-41E6-81B5-D4A0561D55A5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575" cy="31262"/>
    <xdr:sp macro="" textlink="">
      <xdr:nvSpPr>
        <xdr:cNvPr id="867" name="Rectangle 2260">
          <a:extLst>
            <a:ext uri="{FF2B5EF4-FFF2-40B4-BE49-F238E27FC236}">
              <a16:creationId xmlns:a16="http://schemas.microsoft.com/office/drawing/2014/main" id="{48CBE5AF-00A5-4C23-9159-235B80D043AA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30919" cy="31262"/>
    <xdr:sp macro="" textlink="">
      <xdr:nvSpPr>
        <xdr:cNvPr id="868" name="Rectangle 2259">
          <a:extLst>
            <a:ext uri="{FF2B5EF4-FFF2-40B4-BE49-F238E27FC236}">
              <a16:creationId xmlns:a16="http://schemas.microsoft.com/office/drawing/2014/main" id="{D0E9DFA7-A6DD-403A-B8C3-5D2DD206F2E1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30919" cy="31262"/>
    <xdr:sp macro="" textlink="">
      <xdr:nvSpPr>
        <xdr:cNvPr id="869" name="Rectangle 2260">
          <a:extLst>
            <a:ext uri="{FF2B5EF4-FFF2-40B4-BE49-F238E27FC236}">
              <a16:creationId xmlns:a16="http://schemas.microsoft.com/office/drawing/2014/main" id="{C29A2288-240A-4426-95E5-F14226DB3077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922" cy="31262"/>
    <xdr:sp macro="" textlink="">
      <xdr:nvSpPr>
        <xdr:cNvPr id="870" name="Rectangle 2259">
          <a:extLst>
            <a:ext uri="{FF2B5EF4-FFF2-40B4-BE49-F238E27FC236}">
              <a16:creationId xmlns:a16="http://schemas.microsoft.com/office/drawing/2014/main" id="{EF3401AC-E30C-4CFB-AD06-64C0F67C0664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922" cy="31262"/>
    <xdr:sp macro="" textlink="">
      <xdr:nvSpPr>
        <xdr:cNvPr id="871" name="Rectangle 2260">
          <a:extLst>
            <a:ext uri="{FF2B5EF4-FFF2-40B4-BE49-F238E27FC236}">
              <a16:creationId xmlns:a16="http://schemas.microsoft.com/office/drawing/2014/main" id="{5AA81523-F3D8-4408-8B6A-CA100A0B5A9A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921" cy="31262"/>
    <xdr:sp macro="" textlink="">
      <xdr:nvSpPr>
        <xdr:cNvPr id="872" name="Rectangle 2259">
          <a:extLst>
            <a:ext uri="{FF2B5EF4-FFF2-40B4-BE49-F238E27FC236}">
              <a16:creationId xmlns:a16="http://schemas.microsoft.com/office/drawing/2014/main" id="{50BBBF40-43B1-47FE-A80B-0A87BD191A06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921" cy="31262"/>
    <xdr:sp macro="" textlink="">
      <xdr:nvSpPr>
        <xdr:cNvPr id="873" name="Rectangle 2260">
          <a:extLst>
            <a:ext uri="{FF2B5EF4-FFF2-40B4-BE49-F238E27FC236}">
              <a16:creationId xmlns:a16="http://schemas.microsoft.com/office/drawing/2014/main" id="{669C80F6-6998-49BA-BEEB-9C3CE010A4C2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575" cy="31262"/>
    <xdr:sp macro="" textlink="">
      <xdr:nvSpPr>
        <xdr:cNvPr id="874" name="Rectangle 2259">
          <a:extLst>
            <a:ext uri="{FF2B5EF4-FFF2-40B4-BE49-F238E27FC236}">
              <a16:creationId xmlns:a16="http://schemas.microsoft.com/office/drawing/2014/main" id="{98BAD49B-2115-4A7C-9A36-58F3188D2FC6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575" cy="31262"/>
    <xdr:sp macro="" textlink="">
      <xdr:nvSpPr>
        <xdr:cNvPr id="875" name="Rectangle 2260">
          <a:extLst>
            <a:ext uri="{FF2B5EF4-FFF2-40B4-BE49-F238E27FC236}">
              <a16:creationId xmlns:a16="http://schemas.microsoft.com/office/drawing/2014/main" id="{7E5CA3EC-FF61-4936-805B-116FFBD1251A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30919" cy="31262"/>
    <xdr:sp macro="" textlink="">
      <xdr:nvSpPr>
        <xdr:cNvPr id="876" name="Rectangle 2259">
          <a:extLst>
            <a:ext uri="{FF2B5EF4-FFF2-40B4-BE49-F238E27FC236}">
              <a16:creationId xmlns:a16="http://schemas.microsoft.com/office/drawing/2014/main" id="{5573E2E9-44A1-4969-809A-2547F9FACDE9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30919" cy="31262"/>
    <xdr:sp macro="" textlink="">
      <xdr:nvSpPr>
        <xdr:cNvPr id="877" name="Rectangle 2260">
          <a:extLst>
            <a:ext uri="{FF2B5EF4-FFF2-40B4-BE49-F238E27FC236}">
              <a16:creationId xmlns:a16="http://schemas.microsoft.com/office/drawing/2014/main" id="{A99CB3F1-7F7A-4D0D-83ED-B2841BD4D759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922" cy="31262"/>
    <xdr:sp macro="" textlink="">
      <xdr:nvSpPr>
        <xdr:cNvPr id="878" name="Rectangle 2259">
          <a:extLst>
            <a:ext uri="{FF2B5EF4-FFF2-40B4-BE49-F238E27FC236}">
              <a16:creationId xmlns:a16="http://schemas.microsoft.com/office/drawing/2014/main" id="{E1A1DCC1-59EF-4C10-A868-2887301EE6F5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922" cy="31262"/>
    <xdr:sp macro="" textlink="">
      <xdr:nvSpPr>
        <xdr:cNvPr id="879" name="Rectangle 2260">
          <a:extLst>
            <a:ext uri="{FF2B5EF4-FFF2-40B4-BE49-F238E27FC236}">
              <a16:creationId xmlns:a16="http://schemas.microsoft.com/office/drawing/2014/main" id="{E288E4C1-07A2-4D0A-928F-3BD1222BDB56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921" cy="31262"/>
    <xdr:sp macro="" textlink="">
      <xdr:nvSpPr>
        <xdr:cNvPr id="880" name="Rectangle 2259">
          <a:extLst>
            <a:ext uri="{FF2B5EF4-FFF2-40B4-BE49-F238E27FC236}">
              <a16:creationId xmlns:a16="http://schemas.microsoft.com/office/drawing/2014/main" id="{ACAF8E2E-F841-4745-AC0F-A9D9B24E8E81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921" cy="31262"/>
    <xdr:sp macro="" textlink="">
      <xdr:nvSpPr>
        <xdr:cNvPr id="881" name="Rectangle 2260">
          <a:extLst>
            <a:ext uri="{FF2B5EF4-FFF2-40B4-BE49-F238E27FC236}">
              <a16:creationId xmlns:a16="http://schemas.microsoft.com/office/drawing/2014/main" id="{4A77A295-976F-4797-BDBD-12A580D2D76B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575" cy="31262"/>
    <xdr:sp macro="" textlink="">
      <xdr:nvSpPr>
        <xdr:cNvPr id="882" name="Rectangle 2259">
          <a:extLst>
            <a:ext uri="{FF2B5EF4-FFF2-40B4-BE49-F238E27FC236}">
              <a16:creationId xmlns:a16="http://schemas.microsoft.com/office/drawing/2014/main" id="{D589BC37-465B-42BD-84BC-C285BE7B5C56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575" cy="31262"/>
    <xdr:sp macro="" textlink="">
      <xdr:nvSpPr>
        <xdr:cNvPr id="883" name="Rectangle 2260">
          <a:extLst>
            <a:ext uri="{FF2B5EF4-FFF2-40B4-BE49-F238E27FC236}">
              <a16:creationId xmlns:a16="http://schemas.microsoft.com/office/drawing/2014/main" id="{5D7B4B8D-159F-4CDC-B2DD-13C9E1B0EB0E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30919" cy="31262"/>
    <xdr:sp macro="" textlink="">
      <xdr:nvSpPr>
        <xdr:cNvPr id="884" name="Rectangle 2259">
          <a:extLst>
            <a:ext uri="{FF2B5EF4-FFF2-40B4-BE49-F238E27FC236}">
              <a16:creationId xmlns:a16="http://schemas.microsoft.com/office/drawing/2014/main" id="{A8785B38-D539-4E06-902E-745328DE8792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30919" cy="31262"/>
    <xdr:sp macro="" textlink="">
      <xdr:nvSpPr>
        <xdr:cNvPr id="885" name="Rectangle 2260">
          <a:extLst>
            <a:ext uri="{FF2B5EF4-FFF2-40B4-BE49-F238E27FC236}">
              <a16:creationId xmlns:a16="http://schemas.microsoft.com/office/drawing/2014/main" id="{28F55C44-808F-4D44-A0BC-E115E7D863BA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922" cy="31262"/>
    <xdr:sp macro="" textlink="">
      <xdr:nvSpPr>
        <xdr:cNvPr id="886" name="Rectangle 2259">
          <a:extLst>
            <a:ext uri="{FF2B5EF4-FFF2-40B4-BE49-F238E27FC236}">
              <a16:creationId xmlns:a16="http://schemas.microsoft.com/office/drawing/2014/main" id="{574C37C2-ADB3-4066-A098-1F27657B1AC2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922" cy="31262"/>
    <xdr:sp macro="" textlink="">
      <xdr:nvSpPr>
        <xdr:cNvPr id="887" name="Rectangle 2260">
          <a:extLst>
            <a:ext uri="{FF2B5EF4-FFF2-40B4-BE49-F238E27FC236}">
              <a16:creationId xmlns:a16="http://schemas.microsoft.com/office/drawing/2014/main" id="{09174D88-4534-4A1B-9D04-05D9FDC0C0AD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921" cy="31262"/>
    <xdr:sp macro="" textlink="">
      <xdr:nvSpPr>
        <xdr:cNvPr id="888" name="Rectangle 2259">
          <a:extLst>
            <a:ext uri="{FF2B5EF4-FFF2-40B4-BE49-F238E27FC236}">
              <a16:creationId xmlns:a16="http://schemas.microsoft.com/office/drawing/2014/main" id="{3794CEB9-9DE8-4726-87FE-FE8A2EC91FA6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921" cy="31262"/>
    <xdr:sp macro="" textlink="">
      <xdr:nvSpPr>
        <xdr:cNvPr id="889" name="Rectangle 2260">
          <a:extLst>
            <a:ext uri="{FF2B5EF4-FFF2-40B4-BE49-F238E27FC236}">
              <a16:creationId xmlns:a16="http://schemas.microsoft.com/office/drawing/2014/main" id="{37B04FCF-9DFF-4A6B-A4AE-369FB4858724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575" cy="31262"/>
    <xdr:sp macro="" textlink="">
      <xdr:nvSpPr>
        <xdr:cNvPr id="890" name="Rectangle 2259">
          <a:extLst>
            <a:ext uri="{FF2B5EF4-FFF2-40B4-BE49-F238E27FC236}">
              <a16:creationId xmlns:a16="http://schemas.microsoft.com/office/drawing/2014/main" id="{1CE92FF7-1AE3-4932-AB19-B04F5F99F7D6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575" cy="31262"/>
    <xdr:sp macro="" textlink="">
      <xdr:nvSpPr>
        <xdr:cNvPr id="891" name="Rectangle 2260">
          <a:extLst>
            <a:ext uri="{FF2B5EF4-FFF2-40B4-BE49-F238E27FC236}">
              <a16:creationId xmlns:a16="http://schemas.microsoft.com/office/drawing/2014/main" id="{A233E132-E908-4B62-BBBA-41E8AA868EE3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30919" cy="31262"/>
    <xdr:sp macro="" textlink="">
      <xdr:nvSpPr>
        <xdr:cNvPr id="892" name="Rectangle 2259">
          <a:extLst>
            <a:ext uri="{FF2B5EF4-FFF2-40B4-BE49-F238E27FC236}">
              <a16:creationId xmlns:a16="http://schemas.microsoft.com/office/drawing/2014/main" id="{51D3E0C5-A0F7-4637-B32D-910291CED5FD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30919" cy="31262"/>
    <xdr:sp macro="" textlink="">
      <xdr:nvSpPr>
        <xdr:cNvPr id="893" name="Rectangle 2260">
          <a:extLst>
            <a:ext uri="{FF2B5EF4-FFF2-40B4-BE49-F238E27FC236}">
              <a16:creationId xmlns:a16="http://schemas.microsoft.com/office/drawing/2014/main" id="{9D6338EF-FA8C-4AB4-BAA1-D0EBC12FC36B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922" cy="31262"/>
    <xdr:sp macro="" textlink="">
      <xdr:nvSpPr>
        <xdr:cNvPr id="894" name="Rectangle 2259">
          <a:extLst>
            <a:ext uri="{FF2B5EF4-FFF2-40B4-BE49-F238E27FC236}">
              <a16:creationId xmlns:a16="http://schemas.microsoft.com/office/drawing/2014/main" id="{AC12A250-E509-4986-BCF6-DA315C7679FD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922" cy="31262"/>
    <xdr:sp macro="" textlink="">
      <xdr:nvSpPr>
        <xdr:cNvPr id="895" name="Rectangle 2260">
          <a:extLst>
            <a:ext uri="{FF2B5EF4-FFF2-40B4-BE49-F238E27FC236}">
              <a16:creationId xmlns:a16="http://schemas.microsoft.com/office/drawing/2014/main" id="{5D8C0365-7BB1-4CE2-A41B-3D2BDAD458A8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921" cy="31262"/>
    <xdr:sp macro="" textlink="">
      <xdr:nvSpPr>
        <xdr:cNvPr id="896" name="Rectangle 2259">
          <a:extLst>
            <a:ext uri="{FF2B5EF4-FFF2-40B4-BE49-F238E27FC236}">
              <a16:creationId xmlns:a16="http://schemas.microsoft.com/office/drawing/2014/main" id="{CB582BBE-604A-4A5A-98A6-818317D8C0B6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921" cy="31262"/>
    <xdr:sp macro="" textlink="">
      <xdr:nvSpPr>
        <xdr:cNvPr id="897" name="Rectangle 2260">
          <a:extLst>
            <a:ext uri="{FF2B5EF4-FFF2-40B4-BE49-F238E27FC236}">
              <a16:creationId xmlns:a16="http://schemas.microsoft.com/office/drawing/2014/main" id="{A9D9BD68-5537-4708-96C2-1504DAD8EB2E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575" cy="31262"/>
    <xdr:sp macro="" textlink="">
      <xdr:nvSpPr>
        <xdr:cNvPr id="898" name="Rectangle 2259">
          <a:extLst>
            <a:ext uri="{FF2B5EF4-FFF2-40B4-BE49-F238E27FC236}">
              <a16:creationId xmlns:a16="http://schemas.microsoft.com/office/drawing/2014/main" id="{64DE0067-B305-4298-ABA4-BAA2875CC244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575" cy="31262"/>
    <xdr:sp macro="" textlink="">
      <xdr:nvSpPr>
        <xdr:cNvPr id="899" name="Rectangle 2260">
          <a:extLst>
            <a:ext uri="{FF2B5EF4-FFF2-40B4-BE49-F238E27FC236}">
              <a16:creationId xmlns:a16="http://schemas.microsoft.com/office/drawing/2014/main" id="{A8283A57-EF5F-4486-BFD2-34243D640093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30919" cy="31262"/>
    <xdr:sp macro="" textlink="">
      <xdr:nvSpPr>
        <xdr:cNvPr id="900" name="Rectangle 2259">
          <a:extLst>
            <a:ext uri="{FF2B5EF4-FFF2-40B4-BE49-F238E27FC236}">
              <a16:creationId xmlns:a16="http://schemas.microsoft.com/office/drawing/2014/main" id="{91A6DF64-BD10-419C-98EF-0620C37F341A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30919" cy="31262"/>
    <xdr:sp macro="" textlink="">
      <xdr:nvSpPr>
        <xdr:cNvPr id="901" name="Rectangle 2260">
          <a:extLst>
            <a:ext uri="{FF2B5EF4-FFF2-40B4-BE49-F238E27FC236}">
              <a16:creationId xmlns:a16="http://schemas.microsoft.com/office/drawing/2014/main" id="{DD6C3DFB-410F-4253-94DF-630FFB791F83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922" cy="31262"/>
    <xdr:sp macro="" textlink="">
      <xdr:nvSpPr>
        <xdr:cNvPr id="902" name="Rectangle 2259">
          <a:extLst>
            <a:ext uri="{FF2B5EF4-FFF2-40B4-BE49-F238E27FC236}">
              <a16:creationId xmlns:a16="http://schemas.microsoft.com/office/drawing/2014/main" id="{2FA11C28-14C8-47D7-B990-B48FAFE045D2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922" cy="31262"/>
    <xdr:sp macro="" textlink="">
      <xdr:nvSpPr>
        <xdr:cNvPr id="903" name="Rectangle 2260">
          <a:extLst>
            <a:ext uri="{FF2B5EF4-FFF2-40B4-BE49-F238E27FC236}">
              <a16:creationId xmlns:a16="http://schemas.microsoft.com/office/drawing/2014/main" id="{4E52A260-9477-48D6-A8CC-028439B3C5C9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921" cy="31262"/>
    <xdr:sp macro="" textlink="">
      <xdr:nvSpPr>
        <xdr:cNvPr id="904" name="Rectangle 2259">
          <a:extLst>
            <a:ext uri="{FF2B5EF4-FFF2-40B4-BE49-F238E27FC236}">
              <a16:creationId xmlns:a16="http://schemas.microsoft.com/office/drawing/2014/main" id="{4F2C6C3E-2449-42CF-9E82-FC2CD4D5486C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921" cy="31262"/>
    <xdr:sp macro="" textlink="">
      <xdr:nvSpPr>
        <xdr:cNvPr id="905" name="Rectangle 2260">
          <a:extLst>
            <a:ext uri="{FF2B5EF4-FFF2-40B4-BE49-F238E27FC236}">
              <a16:creationId xmlns:a16="http://schemas.microsoft.com/office/drawing/2014/main" id="{FB298B0B-8839-47E0-9D65-1B0C000D40C8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575" cy="31262"/>
    <xdr:sp macro="" textlink="">
      <xdr:nvSpPr>
        <xdr:cNvPr id="906" name="Rectangle 2259">
          <a:extLst>
            <a:ext uri="{FF2B5EF4-FFF2-40B4-BE49-F238E27FC236}">
              <a16:creationId xmlns:a16="http://schemas.microsoft.com/office/drawing/2014/main" id="{AAE8DB62-8AD5-4E61-844D-918F6E8E002E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575" cy="31262"/>
    <xdr:sp macro="" textlink="">
      <xdr:nvSpPr>
        <xdr:cNvPr id="907" name="Rectangle 2260">
          <a:extLst>
            <a:ext uri="{FF2B5EF4-FFF2-40B4-BE49-F238E27FC236}">
              <a16:creationId xmlns:a16="http://schemas.microsoft.com/office/drawing/2014/main" id="{548FD6FC-D088-4951-AE2E-30AFCDEAAF41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30919" cy="31262"/>
    <xdr:sp macro="" textlink="">
      <xdr:nvSpPr>
        <xdr:cNvPr id="908" name="Rectangle 2259">
          <a:extLst>
            <a:ext uri="{FF2B5EF4-FFF2-40B4-BE49-F238E27FC236}">
              <a16:creationId xmlns:a16="http://schemas.microsoft.com/office/drawing/2014/main" id="{37E22087-B201-4BF5-A5E2-5A478C6C2537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30919" cy="31262"/>
    <xdr:sp macro="" textlink="">
      <xdr:nvSpPr>
        <xdr:cNvPr id="909" name="Rectangle 2260">
          <a:extLst>
            <a:ext uri="{FF2B5EF4-FFF2-40B4-BE49-F238E27FC236}">
              <a16:creationId xmlns:a16="http://schemas.microsoft.com/office/drawing/2014/main" id="{CF110ED6-3CF2-4B5D-A65F-320A8501B9D2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922" cy="31262"/>
    <xdr:sp macro="" textlink="">
      <xdr:nvSpPr>
        <xdr:cNvPr id="910" name="Rectangle 2259">
          <a:extLst>
            <a:ext uri="{FF2B5EF4-FFF2-40B4-BE49-F238E27FC236}">
              <a16:creationId xmlns:a16="http://schemas.microsoft.com/office/drawing/2014/main" id="{92257AF6-2BB5-4E2D-A345-B17F24D8D223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922" cy="31262"/>
    <xdr:sp macro="" textlink="">
      <xdr:nvSpPr>
        <xdr:cNvPr id="911" name="Rectangle 2260">
          <a:extLst>
            <a:ext uri="{FF2B5EF4-FFF2-40B4-BE49-F238E27FC236}">
              <a16:creationId xmlns:a16="http://schemas.microsoft.com/office/drawing/2014/main" id="{ED5568DC-0D24-4866-AA5A-FDDF6EA70FA5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921" cy="31262"/>
    <xdr:sp macro="" textlink="">
      <xdr:nvSpPr>
        <xdr:cNvPr id="912" name="Rectangle 2259">
          <a:extLst>
            <a:ext uri="{FF2B5EF4-FFF2-40B4-BE49-F238E27FC236}">
              <a16:creationId xmlns:a16="http://schemas.microsoft.com/office/drawing/2014/main" id="{24798175-B44D-40D7-AF5D-D155755FDB27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921" cy="31262"/>
    <xdr:sp macro="" textlink="">
      <xdr:nvSpPr>
        <xdr:cNvPr id="913" name="Rectangle 2260">
          <a:extLst>
            <a:ext uri="{FF2B5EF4-FFF2-40B4-BE49-F238E27FC236}">
              <a16:creationId xmlns:a16="http://schemas.microsoft.com/office/drawing/2014/main" id="{63CFFC84-7D2C-49B0-8431-32336E4DCF73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575" cy="31262"/>
    <xdr:sp macro="" textlink="">
      <xdr:nvSpPr>
        <xdr:cNvPr id="914" name="Rectangle 2259">
          <a:extLst>
            <a:ext uri="{FF2B5EF4-FFF2-40B4-BE49-F238E27FC236}">
              <a16:creationId xmlns:a16="http://schemas.microsoft.com/office/drawing/2014/main" id="{9ACAE727-7A2D-4A26-8B8D-E2CF5E939ECB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161</xdr:row>
      <xdr:rowOff>0</xdr:rowOff>
    </xdr:from>
    <xdr:ext cx="28575" cy="31262"/>
    <xdr:sp macro="" textlink="">
      <xdr:nvSpPr>
        <xdr:cNvPr id="915" name="Rectangle 2260">
          <a:extLst>
            <a:ext uri="{FF2B5EF4-FFF2-40B4-BE49-F238E27FC236}">
              <a16:creationId xmlns:a16="http://schemas.microsoft.com/office/drawing/2014/main" id="{BA677548-E92C-4975-BE59-B4039EDAE444}"/>
            </a:ext>
          </a:extLst>
        </xdr:cNvPr>
        <xdr:cNvSpPr>
          <a:spLocks noChangeArrowheads="1"/>
        </xdr:cNvSpPr>
      </xdr:nvSpPr>
      <xdr:spPr bwMode="auto">
        <a:xfrm>
          <a:off x="6024563" y="29825156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30919" cy="31262"/>
    <xdr:sp macro="" textlink="">
      <xdr:nvSpPr>
        <xdr:cNvPr id="916" name="Rectangle 2259">
          <a:extLst>
            <a:ext uri="{FF2B5EF4-FFF2-40B4-BE49-F238E27FC236}">
              <a16:creationId xmlns:a16="http://schemas.microsoft.com/office/drawing/2014/main" id="{08CF49BC-2EC3-4105-BAC5-EBD88B5DD75F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30919" cy="31262"/>
    <xdr:sp macro="" textlink="">
      <xdr:nvSpPr>
        <xdr:cNvPr id="917" name="Rectangle 2260">
          <a:extLst>
            <a:ext uri="{FF2B5EF4-FFF2-40B4-BE49-F238E27FC236}">
              <a16:creationId xmlns:a16="http://schemas.microsoft.com/office/drawing/2014/main" id="{784EF675-69B9-4BF5-94CD-DAAB6AFC24A0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922" cy="31262"/>
    <xdr:sp macro="" textlink="">
      <xdr:nvSpPr>
        <xdr:cNvPr id="918" name="Rectangle 2259">
          <a:extLst>
            <a:ext uri="{FF2B5EF4-FFF2-40B4-BE49-F238E27FC236}">
              <a16:creationId xmlns:a16="http://schemas.microsoft.com/office/drawing/2014/main" id="{BC599006-57DE-4BDB-A7B0-06E1AF459ECF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922" cy="31262"/>
    <xdr:sp macro="" textlink="">
      <xdr:nvSpPr>
        <xdr:cNvPr id="919" name="Rectangle 2260">
          <a:extLst>
            <a:ext uri="{FF2B5EF4-FFF2-40B4-BE49-F238E27FC236}">
              <a16:creationId xmlns:a16="http://schemas.microsoft.com/office/drawing/2014/main" id="{A2107528-145D-40D0-9806-3E1ADF5ACD1A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921" cy="31262"/>
    <xdr:sp macro="" textlink="">
      <xdr:nvSpPr>
        <xdr:cNvPr id="920" name="Rectangle 2259">
          <a:extLst>
            <a:ext uri="{FF2B5EF4-FFF2-40B4-BE49-F238E27FC236}">
              <a16:creationId xmlns:a16="http://schemas.microsoft.com/office/drawing/2014/main" id="{1CF6782E-8446-426D-80CC-3679FF1F891A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921" cy="31262"/>
    <xdr:sp macro="" textlink="">
      <xdr:nvSpPr>
        <xdr:cNvPr id="921" name="Rectangle 2260">
          <a:extLst>
            <a:ext uri="{FF2B5EF4-FFF2-40B4-BE49-F238E27FC236}">
              <a16:creationId xmlns:a16="http://schemas.microsoft.com/office/drawing/2014/main" id="{01B88FDB-4144-45F0-9CC0-F4AE7FA3C4A4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575" cy="31262"/>
    <xdr:sp macro="" textlink="">
      <xdr:nvSpPr>
        <xdr:cNvPr id="922" name="Rectangle 2259">
          <a:extLst>
            <a:ext uri="{FF2B5EF4-FFF2-40B4-BE49-F238E27FC236}">
              <a16:creationId xmlns:a16="http://schemas.microsoft.com/office/drawing/2014/main" id="{AA355AE1-DE28-45AD-AA4F-BB43AA3B21CA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575" cy="31262"/>
    <xdr:sp macro="" textlink="">
      <xdr:nvSpPr>
        <xdr:cNvPr id="923" name="Rectangle 2260">
          <a:extLst>
            <a:ext uri="{FF2B5EF4-FFF2-40B4-BE49-F238E27FC236}">
              <a16:creationId xmlns:a16="http://schemas.microsoft.com/office/drawing/2014/main" id="{7755C9AD-1E11-4FA7-949E-559F1AC3D59C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30919" cy="31262"/>
    <xdr:sp macro="" textlink="">
      <xdr:nvSpPr>
        <xdr:cNvPr id="924" name="Rectangle 2259">
          <a:extLst>
            <a:ext uri="{FF2B5EF4-FFF2-40B4-BE49-F238E27FC236}">
              <a16:creationId xmlns:a16="http://schemas.microsoft.com/office/drawing/2014/main" id="{E9FC7342-9488-4C99-9700-B194486B3E72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30919" cy="31262"/>
    <xdr:sp macro="" textlink="">
      <xdr:nvSpPr>
        <xdr:cNvPr id="925" name="Rectangle 2260">
          <a:extLst>
            <a:ext uri="{FF2B5EF4-FFF2-40B4-BE49-F238E27FC236}">
              <a16:creationId xmlns:a16="http://schemas.microsoft.com/office/drawing/2014/main" id="{7E9CF95C-CDE6-4B70-A7A4-22751710932C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922" cy="31262"/>
    <xdr:sp macro="" textlink="">
      <xdr:nvSpPr>
        <xdr:cNvPr id="926" name="Rectangle 2259">
          <a:extLst>
            <a:ext uri="{FF2B5EF4-FFF2-40B4-BE49-F238E27FC236}">
              <a16:creationId xmlns:a16="http://schemas.microsoft.com/office/drawing/2014/main" id="{E9F75B13-0234-4FE7-A12B-611C6501CA32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922" cy="31262"/>
    <xdr:sp macro="" textlink="">
      <xdr:nvSpPr>
        <xdr:cNvPr id="927" name="Rectangle 2260">
          <a:extLst>
            <a:ext uri="{FF2B5EF4-FFF2-40B4-BE49-F238E27FC236}">
              <a16:creationId xmlns:a16="http://schemas.microsoft.com/office/drawing/2014/main" id="{9BE5C833-1C7D-4479-A600-2762FDF57F87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921" cy="31262"/>
    <xdr:sp macro="" textlink="">
      <xdr:nvSpPr>
        <xdr:cNvPr id="928" name="Rectangle 2259">
          <a:extLst>
            <a:ext uri="{FF2B5EF4-FFF2-40B4-BE49-F238E27FC236}">
              <a16:creationId xmlns:a16="http://schemas.microsoft.com/office/drawing/2014/main" id="{9C5DF5D6-5C29-4A68-9241-1A0256BF1AC1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921" cy="31262"/>
    <xdr:sp macro="" textlink="">
      <xdr:nvSpPr>
        <xdr:cNvPr id="929" name="Rectangle 2260">
          <a:extLst>
            <a:ext uri="{FF2B5EF4-FFF2-40B4-BE49-F238E27FC236}">
              <a16:creationId xmlns:a16="http://schemas.microsoft.com/office/drawing/2014/main" id="{D9C5679F-2D35-4DD3-8B40-D5F2A21E28F3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575" cy="31262"/>
    <xdr:sp macro="" textlink="">
      <xdr:nvSpPr>
        <xdr:cNvPr id="930" name="Rectangle 2259">
          <a:extLst>
            <a:ext uri="{FF2B5EF4-FFF2-40B4-BE49-F238E27FC236}">
              <a16:creationId xmlns:a16="http://schemas.microsoft.com/office/drawing/2014/main" id="{0C8822F2-32D3-407F-B71E-0B37C2660E0B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575" cy="31262"/>
    <xdr:sp macro="" textlink="">
      <xdr:nvSpPr>
        <xdr:cNvPr id="931" name="Rectangle 2260">
          <a:extLst>
            <a:ext uri="{FF2B5EF4-FFF2-40B4-BE49-F238E27FC236}">
              <a16:creationId xmlns:a16="http://schemas.microsoft.com/office/drawing/2014/main" id="{936E7376-A566-4E86-A63E-24044F518C09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30919" cy="31262"/>
    <xdr:sp macro="" textlink="">
      <xdr:nvSpPr>
        <xdr:cNvPr id="932" name="Rectangle 2259">
          <a:extLst>
            <a:ext uri="{FF2B5EF4-FFF2-40B4-BE49-F238E27FC236}">
              <a16:creationId xmlns:a16="http://schemas.microsoft.com/office/drawing/2014/main" id="{228501C4-87F4-4659-8AD3-8977EE0A066C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30919" cy="31262"/>
    <xdr:sp macro="" textlink="">
      <xdr:nvSpPr>
        <xdr:cNvPr id="933" name="Rectangle 2260">
          <a:extLst>
            <a:ext uri="{FF2B5EF4-FFF2-40B4-BE49-F238E27FC236}">
              <a16:creationId xmlns:a16="http://schemas.microsoft.com/office/drawing/2014/main" id="{1429BAB8-11AF-4994-AC03-FA4CB9BAECC3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922" cy="31262"/>
    <xdr:sp macro="" textlink="">
      <xdr:nvSpPr>
        <xdr:cNvPr id="934" name="Rectangle 2259">
          <a:extLst>
            <a:ext uri="{FF2B5EF4-FFF2-40B4-BE49-F238E27FC236}">
              <a16:creationId xmlns:a16="http://schemas.microsoft.com/office/drawing/2014/main" id="{B48BE258-DD11-4AB6-A956-9B2CAEB90279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922" cy="31262"/>
    <xdr:sp macro="" textlink="">
      <xdr:nvSpPr>
        <xdr:cNvPr id="935" name="Rectangle 2260">
          <a:extLst>
            <a:ext uri="{FF2B5EF4-FFF2-40B4-BE49-F238E27FC236}">
              <a16:creationId xmlns:a16="http://schemas.microsoft.com/office/drawing/2014/main" id="{42F9B827-6A73-4C93-B40F-9805743840BE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921" cy="31262"/>
    <xdr:sp macro="" textlink="">
      <xdr:nvSpPr>
        <xdr:cNvPr id="936" name="Rectangle 2259">
          <a:extLst>
            <a:ext uri="{FF2B5EF4-FFF2-40B4-BE49-F238E27FC236}">
              <a16:creationId xmlns:a16="http://schemas.microsoft.com/office/drawing/2014/main" id="{7A372EDF-C1F8-42D4-A4AE-19C43957C15F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921" cy="31262"/>
    <xdr:sp macro="" textlink="">
      <xdr:nvSpPr>
        <xdr:cNvPr id="937" name="Rectangle 2260">
          <a:extLst>
            <a:ext uri="{FF2B5EF4-FFF2-40B4-BE49-F238E27FC236}">
              <a16:creationId xmlns:a16="http://schemas.microsoft.com/office/drawing/2014/main" id="{116D1ED0-9535-4645-A0F2-CA02369019E3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575" cy="31262"/>
    <xdr:sp macro="" textlink="">
      <xdr:nvSpPr>
        <xdr:cNvPr id="938" name="Rectangle 2259">
          <a:extLst>
            <a:ext uri="{FF2B5EF4-FFF2-40B4-BE49-F238E27FC236}">
              <a16:creationId xmlns:a16="http://schemas.microsoft.com/office/drawing/2014/main" id="{D52B35B1-898B-45C5-81C2-E52C60E320F9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575" cy="31262"/>
    <xdr:sp macro="" textlink="">
      <xdr:nvSpPr>
        <xdr:cNvPr id="939" name="Rectangle 2260">
          <a:extLst>
            <a:ext uri="{FF2B5EF4-FFF2-40B4-BE49-F238E27FC236}">
              <a16:creationId xmlns:a16="http://schemas.microsoft.com/office/drawing/2014/main" id="{32820304-85EE-4240-87AC-0A54C0BD79AD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30919" cy="31262"/>
    <xdr:sp macro="" textlink="">
      <xdr:nvSpPr>
        <xdr:cNvPr id="940" name="Rectangle 2259">
          <a:extLst>
            <a:ext uri="{FF2B5EF4-FFF2-40B4-BE49-F238E27FC236}">
              <a16:creationId xmlns:a16="http://schemas.microsoft.com/office/drawing/2014/main" id="{E26E5AF7-20A8-481E-AFA8-CF6CD9FC28CF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30919" cy="31262"/>
    <xdr:sp macro="" textlink="">
      <xdr:nvSpPr>
        <xdr:cNvPr id="941" name="Rectangle 2260">
          <a:extLst>
            <a:ext uri="{FF2B5EF4-FFF2-40B4-BE49-F238E27FC236}">
              <a16:creationId xmlns:a16="http://schemas.microsoft.com/office/drawing/2014/main" id="{17C0DC19-01F1-4E7C-AEB1-B501E2F865D5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922" cy="31262"/>
    <xdr:sp macro="" textlink="">
      <xdr:nvSpPr>
        <xdr:cNvPr id="942" name="Rectangle 2259">
          <a:extLst>
            <a:ext uri="{FF2B5EF4-FFF2-40B4-BE49-F238E27FC236}">
              <a16:creationId xmlns:a16="http://schemas.microsoft.com/office/drawing/2014/main" id="{55DFB944-3EE9-4498-96A8-F04082ACFDCE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922" cy="31262"/>
    <xdr:sp macro="" textlink="">
      <xdr:nvSpPr>
        <xdr:cNvPr id="943" name="Rectangle 2260">
          <a:extLst>
            <a:ext uri="{FF2B5EF4-FFF2-40B4-BE49-F238E27FC236}">
              <a16:creationId xmlns:a16="http://schemas.microsoft.com/office/drawing/2014/main" id="{F6B779AB-BE3D-450D-838D-FB9D7FC367A1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921" cy="31262"/>
    <xdr:sp macro="" textlink="">
      <xdr:nvSpPr>
        <xdr:cNvPr id="944" name="Rectangle 2259">
          <a:extLst>
            <a:ext uri="{FF2B5EF4-FFF2-40B4-BE49-F238E27FC236}">
              <a16:creationId xmlns:a16="http://schemas.microsoft.com/office/drawing/2014/main" id="{27841351-6CEA-436B-ABD8-82EF741EB17C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921" cy="31262"/>
    <xdr:sp macro="" textlink="">
      <xdr:nvSpPr>
        <xdr:cNvPr id="945" name="Rectangle 2260">
          <a:extLst>
            <a:ext uri="{FF2B5EF4-FFF2-40B4-BE49-F238E27FC236}">
              <a16:creationId xmlns:a16="http://schemas.microsoft.com/office/drawing/2014/main" id="{EE79DD38-A91C-4253-8642-CBE55784A2F4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575" cy="31262"/>
    <xdr:sp macro="" textlink="">
      <xdr:nvSpPr>
        <xdr:cNvPr id="946" name="Rectangle 2259">
          <a:extLst>
            <a:ext uri="{FF2B5EF4-FFF2-40B4-BE49-F238E27FC236}">
              <a16:creationId xmlns:a16="http://schemas.microsoft.com/office/drawing/2014/main" id="{0F69C89D-125A-47A4-B9E8-9791B9F47711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575" cy="31262"/>
    <xdr:sp macro="" textlink="">
      <xdr:nvSpPr>
        <xdr:cNvPr id="947" name="Rectangle 2260">
          <a:extLst>
            <a:ext uri="{FF2B5EF4-FFF2-40B4-BE49-F238E27FC236}">
              <a16:creationId xmlns:a16="http://schemas.microsoft.com/office/drawing/2014/main" id="{397FC99A-26F1-46B7-B948-7565B35EA0D8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30919" cy="31262"/>
    <xdr:sp macro="" textlink="">
      <xdr:nvSpPr>
        <xdr:cNvPr id="948" name="Rectangle 2259">
          <a:extLst>
            <a:ext uri="{FF2B5EF4-FFF2-40B4-BE49-F238E27FC236}">
              <a16:creationId xmlns:a16="http://schemas.microsoft.com/office/drawing/2014/main" id="{A1853959-05A3-49BB-9CFA-F221E95CAEA9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30919" cy="31262"/>
    <xdr:sp macro="" textlink="">
      <xdr:nvSpPr>
        <xdr:cNvPr id="949" name="Rectangle 2260">
          <a:extLst>
            <a:ext uri="{FF2B5EF4-FFF2-40B4-BE49-F238E27FC236}">
              <a16:creationId xmlns:a16="http://schemas.microsoft.com/office/drawing/2014/main" id="{FDD6A405-EDB0-42C9-BB82-7FEA462F2FF8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922" cy="31262"/>
    <xdr:sp macro="" textlink="">
      <xdr:nvSpPr>
        <xdr:cNvPr id="950" name="Rectangle 2259">
          <a:extLst>
            <a:ext uri="{FF2B5EF4-FFF2-40B4-BE49-F238E27FC236}">
              <a16:creationId xmlns:a16="http://schemas.microsoft.com/office/drawing/2014/main" id="{666A6813-2A3D-488F-84CD-7ECE85E67611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922" cy="31262"/>
    <xdr:sp macro="" textlink="">
      <xdr:nvSpPr>
        <xdr:cNvPr id="951" name="Rectangle 2260">
          <a:extLst>
            <a:ext uri="{FF2B5EF4-FFF2-40B4-BE49-F238E27FC236}">
              <a16:creationId xmlns:a16="http://schemas.microsoft.com/office/drawing/2014/main" id="{44CAEBD5-F488-4A6C-B16E-F0CA8EFB19BD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921" cy="31262"/>
    <xdr:sp macro="" textlink="">
      <xdr:nvSpPr>
        <xdr:cNvPr id="952" name="Rectangle 2259">
          <a:extLst>
            <a:ext uri="{FF2B5EF4-FFF2-40B4-BE49-F238E27FC236}">
              <a16:creationId xmlns:a16="http://schemas.microsoft.com/office/drawing/2014/main" id="{DE4737AC-2FC4-4074-87C8-7BAFD858AD87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921" cy="31262"/>
    <xdr:sp macro="" textlink="">
      <xdr:nvSpPr>
        <xdr:cNvPr id="953" name="Rectangle 2260">
          <a:extLst>
            <a:ext uri="{FF2B5EF4-FFF2-40B4-BE49-F238E27FC236}">
              <a16:creationId xmlns:a16="http://schemas.microsoft.com/office/drawing/2014/main" id="{7B2578D9-5FEF-49C8-9F09-8BCD13D0E37D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575" cy="31262"/>
    <xdr:sp macro="" textlink="">
      <xdr:nvSpPr>
        <xdr:cNvPr id="954" name="Rectangle 2259">
          <a:extLst>
            <a:ext uri="{FF2B5EF4-FFF2-40B4-BE49-F238E27FC236}">
              <a16:creationId xmlns:a16="http://schemas.microsoft.com/office/drawing/2014/main" id="{79F6F10C-342D-4087-9575-BE1001394738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575" cy="31262"/>
    <xdr:sp macro="" textlink="">
      <xdr:nvSpPr>
        <xdr:cNvPr id="955" name="Rectangle 2260">
          <a:extLst>
            <a:ext uri="{FF2B5EF4-FFF2-40B4-BE49-F238E27FC236}">
              <a16:creationId xmlns:a16="http://schemas.microsoft.com/office/drawing/2014/main" id="{35B5C737-06B1-4582-B080-6759418DB916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30919" cy="31262"/>
    <xdr:sp macro="" textlink="">
      <xdr:nvSpPr>
        <xdr:cNvPr id="956" name="Rectangle 2259">
          <a:extLst>
            <a:ext uri="{FF2B5EF4-FFF2-40B4-BE49-F238E27FC236}">
              <a16:creationId xmlns:a16="http://schemas.microsoft.com/office/drawing/2014/main" id="{2241C2A1-CFE5-45BA-BDEE-C11068404F11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30919" cy="31262"/>
    <xdr:sp macro="" textlink="">
      <xdr:nvSpPr>
        <xdr:cNvPr id="957" name="Rectangle 2260">
          <a:extLst>
            <a:ext uri="{FF2B5EF4-FFF2-40B4-BE49-F238E27FC236}">
              <a16:creationId xmlns:a16="http://schemas.microsoft.com/office/drawing/2014/main" id="{10CDD6D0-B5D8-436E-B2EA-1D9B02822C45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922" cy="31262"/>
    <xdr:sp macro="" textlink="">
      <xdr:nvSpPr>
        <xdr:cNvPr id="958" name="Rectangle 2259">
          <a:extLst>
            <a:ext uri="{FF2B5EF4-FFF2-40B4-BE49-F238E27FC236}">
              <a16:creationId xmlns:a16="http://schemas.microsoft.com/office/drawing/2014/main" id="{E1ED9E8C-7B7A-4093-A2DB-A950A346D525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922" cy="31262"/>
    <xdr:sp macro="" textlink="">
      <xdr:nvSpPr>
        <xdr:cNvPr id="959" name="Rectangle 2260">
          <a:extLst>
            <a:ext uri="{FF2B5EF4-FFF2-40B4-BE49-F238E27FC236}">
              <a16:creationId xmlns:a16="http://schemas.microsoft.com/office/drawing/2014/main" id="{E2B81D1F-0FDF-4408-91DD-83224885DE77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921" cy="31262"/>
    <xdr:sp macro="" textlink="">
      <xdr:nvSpPr>
        <xdr:cNvPr id="960" name="Rectangle 2259">
          <a:extLst>
            <a:ext uri="{FF2B5EF4-FFF2-40B4-BE49-F238E27FC236}">
              <a16:creationId xmlns:a16="http://schemas.microsoft.com/office/drawing/2014/main" id="{D3EC959A-9CFE-44D7-9AEC-A2A44A494797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921" cy="31262"/>
    <xdr:sp macro="" textlink="">
      <xdr:nvSpPr>
        <xdr:cNvPr id="961" name="Rectangle 2260">
          <a:extLst>
            <a:ext uri="{FF2B5EF4-FFF2-40B4-BE49-F238E27FC236}">
              <a16:creationId xmlns:a16="http://schemas.microsoft.com/office/drawing/2014/main" id="{D04D4E19-6848-4B11-90D1-EB70867071A9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575" cy="31262"/>
    <xdr:sp macro="" textlink="">
      <xdr:nvSpPr>
        <xdr:cNvPr id="962" name="Rectangle 2259">
          <a:extLst>
            <a:ext uri="{FF2B5EF4-FFF2-40B4-BE49-F238E27FC236}">
              <a16:creationId xmlns:a16="http://schemas.microsoft.com/office/drawing/2014/main" id="{AAA45C68-DBE2-4ECE-AF99-23A9F77B60C9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575" cy="31262"/>
    <xdr:sp macro="" textlink="">
      <xdr:nvSpPr>
        <xdr:cNvPr id="963" name="Rectangle 2260">
          <a:extLst>
            <a:ext uri="{FF2B5EF4-FFF2-40B4-BE49-F238E27FC236}">
              <a16:creationId xmlns:a16="http://schemas.microsoft.com/office/drawing/2014/main" id="{F865AEA3-56CA-41C7-9197-C1BE96223409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30919" cy="31262"/>
    <xdr:sp macro="" textlink="">
      <xdr:nvSpPr>
        <xdr:cNvPr id="964" name="Rectangle 2259">
          <a:extLst>
            <a:ext uri="{FF2B5EF4-FFF2-40B4-BE49-F238E27FC236}">
              <a16:creationId xmlns:a16="http://schemas.microsoft.com/office/drawing/2014/main" id="{DB4A3A72-D351-4B75-A734-0E86D4B0FB46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30919" cy="31262"/>
    <xdr:sp macro="" textlink="">
      <xdr:nvSpPr>
        <xdr:cNvPr id="965" name="Rectangle 2260">
          <a:extLst>
            <a:ext uri="{FF2B5EF4-FFF2-40B4-BE49-F238E27FC236}">
              <a16:creationId xmlns:a16="http://schemas.microsoft.com/office/drawing/2014/main" id="{65B42375-45A2-41F8-A5BA-F28293D35C11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922" cy="31262"/>
    <xdr:sp macro="" textlink="">
      <xdr:nvSpPr>
        <xdr:cNvPr id="966" name="Rectangle 2259">
          <a:extLst>
            <a:ext uri="{FF2B5EF4-FFF2-40B4-BE49-F238E27FC236}">
              <a16:creationId xmlns:a16="http://schemas.microsoft.com/office/drawing/2014/main" id="{1F3C2962-942A-4415-B794-D16F5BD56D63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922" cy="31262"/>
    <xdr:sp macro="" textlink="">
      <xdr:nvSpPr>
        <xdr:cNvPr id="967" name="Rectangle 2260">
          <a:extLst>
            <a:ext uri="{FF2B5EF4-FFF2-40B4-BE49-F238E27FC236}">
              <a16:creationId xmlns:a16="http://schemas.microsoft.com/office/drawing/2014/main" id="{1DF73B08-0C59-41D3-89FD-F1B1A980663C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921" cy="31262"/>
    <xdr:sp macro="" textlink="">
      <xdr:nvSpPr>
        <xdr:cNvPr id="968" name="Rectangle 2259">
          <a:extLst>
            <a:ext uri="{FF2B5EF4-FFF2-40B4-BE49-F238E27FC236}">
              <a16:creationId xmlns:a16="http://schemas.microsoft.com/office/drawing/2014/main" id="{1E9F03C9-3604-4D1D-8666-C917196E9304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921" cy="31262"/>
    <xdr:sp macro="" textlink="">
      <xdr:nvSpPr>
        <xdr:cNvPr id="969" name="Rectangle 2260">
          <a:extLst>
            <a:ext uri="{FF2B5EF4-FFF2-40B4-BE49-F238E27FC236}">
              <a16:creationId xmlns:a16="http://schemas.microsoft.com/office/drawing/2014/main" id="{521BD4DA-2A0D-48E4-87DA-B33562909673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575" cy="31262"/>
    <xdr:sp macro="" textlink="">
      <xdr:nvSpPr>
        <xdr:cNvPr id="970" name="Rectangle 2259">
          <a:extLst>
            <a:ext uri="{FF2B5EF4-FFF2-40B4-BE49-F238E27FC236}">
              <a16:creationId xmlns:a16="http://schemas.microsoft.com/office/drawing/2014/main" id="{61C85436-29EB-4910-A5B3-FA33BEC4AB10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575" cy="31262"/>
    <xdr:sp macro="" textlink="">
      <xdr:nvSpPr>
        <xdr:cNvPr id="971" name="Rectangle 2260">
          <a:extLst>
            <a:ext uri="{FF2B5EF4-FFF2-40B4-BE49-F238E27FC236}">
              <a16:creationId xmlns:a16="http://schemas.microsoft.com/office/drawing/2014/main" id="{302EFDFD-FCD4-43BF-A626-8E3E801BD1FC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30919" cy="31262"/>
    <xdr:sp macro="" textlink="">
      <xdr:nvSpPr>
        <xdr:cNvPr id="972" name="Rectangle 2259">
          <a:extLst>
            <a:ext uri="{FF2B5EF4-FFF2-40B4-BE49-F238E27FC236}">
              <a16:creationId xmlns:a16="http://schemas.microsoft.com/office/drawing/2014/main" id="{EAB72EF3-D9E8-4CB3-8FB2-8103C08F870F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30919" cy="31262"/>
    <xdr:sp macro="" textlink="">
      <xdr:nvSpPr>
        <xdr:cNvPr id="973" name="Rectangle 2260">
          <a:extLst>
            <a:ext uri="{FF2B5EF4-FFF2-40B4-BE49-F238E27FC236}">
              <a16:creationId xmlns:a16="http://schemas.microsoft.com/office/drawing/2014/main" id="{952184FA-1494-44F9-99DE-09B2C03EED15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922" cy="31262"/>
    <xdr:sp macro="" textlink="">
      <xdr:nvSpPr>
        <xdr:cNvPr id="974" name="Rectangle 2259">
          <a:extLst>
            <a:ext uri="{FF2B5EF4-FFF2-40B4-BE49-F238E27FC236}">
              <a16:creationId xmlns:a16="http://schemas.microsoft.com/office/drawing/2014/main" id="{008353D3-AA5E-46D4-8ADC-64A96C6CD7CB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922" cy="31262"/>
    <xdr:sp macro="" textlink="">
      <xdr:nvSpPr>
        <xdr:cNvPr id="975" name="Rectangle 2260">
          <a:extLst>
            <a:ext uri="{FF2B5EF4-FFF2-40B4-BE49-F238E27FC236}">
              <a16:creationId xmlns:a16="http://schemas.microsoft.com/office/drawing/2014/main" id="{96A37EE2-D1B0-42EA-9D18-31D2B76FE5B9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921" cy="31262"/>
    <xdr:sp macro="" textlink="">
      <xdr:nvSpPr>
        <xdr:cNvPr id="976" name="Rectangle 2259">
          <a:extLst>
            <a:ext uri="{FF2B5EF4-FFF2-40B4-BE49-F238E27FC236}">
              <a16:creationId xmlns:a16="http://schemas.microsoft.com/office/drawing/2014/main" id="{E2DAA4CC-B0CA-4F01-A5DF-3363AD22C0C6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921" cy="31262"/>
    <xdr:sp macro="" textlink="">
      <xdr:nvSpPr>
        <xdr:cNvPr id="977" name="Rectangle 2260">
          <a:extLst>
            <a:ext uri="{FF2B5EF4-FFF2-40B4-BE49-F238E27FC236}">
              <a16:creationId xmlns:a16="http://schemas.microsoft.com/office/drawing/2014/main" id="{9C2DF4EC-B527-4A17-B4A8-D14D212307B0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575" cy="31262"/>
    <xdr:sp macro="" textlink="">
      <xdr:nvSpPr>
        <xdr:cNvPr id="978" name="Rectangle 2259">
          <a:extLst>
            <a:ext uri="{FF2B5EF4-FFF2-40B4-BE49-F238E27FC236}">
              <a16:creationId xmlns:a16="http://schemas.microsoft.com/office/drawing/2014/main" id="{1E8706A7-A557-4271-85EC-A276387884AD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575" cy="31262"/>
    <xdr:sp macro="" textlink="">
      <xdr:nvSpPr>
        <xdr:cNvPr id="979" name="Rectangle 2260">
          <a:extLst>
            <a:ext uri="{FF2B5EF4-FFF2-40B4-BE49-F238E27FC236}">
              <a16:creationId xmlns:a16="http://schemas.microsoft.com/office/drawing/2014/main" id="{BB3D5955-EA1E-4F64-A688-4CBDCD4EC82B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30919" cy="31262"/>
    <xdr:sp macro="" textlink="">
      <xdr:nvSpPr>
        <xdr:cNvPr id="980" name="Rectangle 2259">
          <a:extLst>
            <a:ext uri="{FF2B5EF4-FFF2-40B4-BE49-F238E27FC236}">
              <a16:creationId xmlns:a16="http://schemas.microsoft.com/office/drawing/2014/main" id="{296BB5E2-4214-4867-A1EF-6A0B54C350DE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30919" cy="31262"/>
    <xdr:sp macro="" textlink="">
      <xdr:nvSpPr>
        <xdr:cNvPr id="981" name="Rectangle 2260">
          <a:extLst>
            <a:ext uri="{FF2B5EF4-FFF2-40B4-BE49-F238E27FC236}">
              <a16:creationId xmlns:a16="http://schemas.microsoft.com/office/drawing/2014/main" id="{FDAB4E91-599D-4882-9A1E-E153996FA576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922" cy="31262"/>
    <xdr:sp macro="" textlink="">
      <xdr:nvSpPr>
        <xdr:cNvPr id="982" name="Rectangle 2259">
          <a:extLst>
            <a:ext uri="{FF2B5EF4-FFF2-40B4-BE49-F238E27FC236}">
              <a16:creationId xmlns:a16="http://schemas.microsoft.com/office/drawing/2014/main" id="{4335A4C1-AD46-4CBC-91BC-871B59C7FFA2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922" cy="31262"/>
    <xdr:sp macro="" textlink="">
      <xdr:nvSpPr>
        <xdr:cNvPr id="983" name="Rectangle 2260">
          <a:extLst>
            <a:ext uri="{FF2B5EF4-FFF2-40B4-BE49-F238E27FC236}">
              <a16:creationId xmlns:a16="http://schemas.microsoft.com/office/drawing/2014/main" id="{6A376D91-F085-41AA-B647-3E8CEDECEEA7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921" cy="31262"/>
    <xdr:sp macro="" textlink="">
      <xdr:nvSpPr>
        <xdr:cNvPr id="984" name="Rectangle 2259">
          <a:extLst>
            <a:ext uri="{FF2B5EF4-FFF2-40B4-BE49-F238E27FC236}">
              <a16:creationId xmlns:a16="http://schemas.microsoft.com/office/drawing/2014/main" id="{BCB53149-3CD4-429A-90C0-E1F3E77B81D8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921" cy="31262"/>
    <xdr:sp macro="" textlink="">
      <xdr:nvSpPr>
        <xdr:cNvPr id="985" name="Rectangle 2260">
          <a:extLst>
            <a:ext uri="{FF2B5EF4-FFF2-40B4-BE49-F238E27FC236}">
              <a16:creationId xmlns:a16="http://schemas.microsoft.com/office/drawing/2014/main" id="{8E2B10D3-58B4-4F24-9B69-7423F234140C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575" cy="31262"/>
    <xdr:sp macro="" textlink="">
      <xdr:nvSpPr>
        <xdr:cNvPr id="986" name="Rectangle 2259">
          <a:extLst>
            <a:ext uri="{FF2B5EF4-FFF2-40B4-BE49-F238E27FC236}">
              <a16:creationId xmlns:a16="http://schemas.microsoft.com/office/drawing/2014/main" id="{EFA46221-A88E-4523-93BA-D4B3A19A6489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575" cy="31262"/>
    <xdr:sp macro="" textlink="">
      <xdr:nvSpPr>
        <xdr:cNvPr id="987" name="Rectangle 2260">
          <a:extLst>
            <a:ext uri="{FF2B5EF4-FFF2-40B4-BE49-F238E27FC236}">
              <a16:creationId xmlns:a16="http://schemas.microsoft.com/office/drawing/2014/main" id="{BE3206F8-CFBE-455D-A0D7-04D4A56338C8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30919" cy="31262"/>
    <xdr:sp macro="" textlink="">
      <xdr:nvSpPr>
        <xdr:cNvPr id="988" name="Rectangle 2259">
          <a:extLst>
            <a:ext uri="{FF2B5EF4-FFF2-40B4-BE49-F238E27FC236}">
              <a16:creationId xmlns:a16="http://schemas.microsoft.com/office/drawing/2014/main" id="{2B4062AC-9987-4792-96C2-162A733DDF73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30919" cy="31262"/>
    <xdr:sp macro="" textlink="">
      <xdr:nvSpPr>
        <xdr:cNvPr id="989" name="Rectangle 2260">
          <a:extLst>
            <a:ext uri="{FF2B5EF4-FFF2-40B4-BE49-F238E27FC236}">
              <a16:creationId xmlns:a16="http://schemas.microsoft.com/office/drawing/2014/main" id="{8F7A19A0-17B0-4A67-B52A-55DA513BECF3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922" cy="31262"/>
    <xdr:sp macro="" textlink="">
      <xdr:nvSpPr>
        <xdr:cNvPr id="990" name="Rectangle 2259">
          <a:extLst>
            <a:ext uri="{FF2B5EF4-FFF2-40B4-BE49-F238E27FC236}">
              <a16:creationId xmlns:a16="http://schemas.microsoft.com/office/drawing/2014/main" id="{4E93A59B-53E3-4FC9-9A02-5FC72916368D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922" cy="31262"/>
    <xdr:sp macro="" textlink="">
      <xdr:nvSpPr>
        <xdr:cNvPr id="991" name="Rectangle 2260">
          <a:extLst>
            <a:ext uri="{FF2B5EF4-FFF2-40B4-BE49-F238E27FC236}">
              <a16:creationId xmlns:a16="http://schemas.microsoft.com/office/drawing/2014/main" id="{422B812B-99D0-4D99-90CC-F1717C4B4B08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921" cy="31262"/>
    <xdr:sp macro="" textlink="">
      <xdr:nvSpPr>
        <xdr:cNvPr id="992" name="Rectangle 2259">
          <a:extLst>
            <a:ext uri="{FF2B5EF4-FFF2-40B4-BE49-F238E27FC236}">
              <a16:creationId xmlns:a16="http://schemas.microsoft.com/office/drawing/2014/main" id="{A6300828-A862-42E4-84F7-029FD22B0109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921" cy="31262"/>
    <xdr:sp macro="" textlink="">
      <xdr:nvSpPr>
        <xdr:cNvPr id="993" name="Rectangle 2260">
          <a:extLst>
            <a:ext uri="{FF2B5EF4-FFF2-40B4-BE49-F238E27FC236}">
              <a16:creationId xmlns:a16="http://schemas.microsoft.com/office/drawing/2014/main" id="{BC16C4A6-A013-42FB-8C33-BD51E01CE794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575" cy="31262"/>
    <xdr:sp macro="" textlink="">
      <xdr:nvSpPr>
        <xdr:cNvPr id="994" name="Rectangle 2259">
          <a:extLst>
            <a:ext uri="{FF2B5EF4-FFF2-40B4-BE49-F238E27FC236}">
              <a16:creationId xmlns:a16="http://schemas.microsoft.com/office/drawing/2014/main" id="{554D5E7A-1D76-489D-8636-BF5B319E3196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575" cy="31262"/>
    <xdr:sp macro="" textlink="">
      <xdr:nvSpPr>
        <xdr:cNvPr id="995" name="Rectangle 2260">
          <a:extLst>
            <a:ext uri="{FF2B5EF4-FFF2-40B4-BE49-F238E27FC236}">
              <a16:creationId xmlns:a16="http://schemas.microsoft.com/office/drawing/2014/main" id="{F2AB6FB4-FA87-4B7D-86A6-D13C99071C3C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30919" cy="31262"/>
    <xdr:sp macro="" textlink="">
      <xdr:nvSpPr>
        <xdr:cNvPr id="996" name="Rectangle 2259">
          <a:extLst>
            <a:ext uri="{FF2B5EF4-FFF2-40B4-BE49-F238E27FC236}">
              <a16:creationId xmlns:a16="http://schemas.microsoft.com/office/drawing/2014/main" id="{6B461D19-C198-4CCA-B815-BB93D6EA28DD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30919" cy="31262"/>
    <xdr:sp macro="" textlink="">
      <xdr:nvSpPr>
        <xdr:cNvPr id="997" name="Rectangle 2260">
          <a:extLst>
            <a:ext uri="{FF2B5EF4-FFF2-40B4-BE49-F238E27FC236}">
              <a16:creationId xmlns:a16="http://schemas.microsoft.com/office/drawing/2014/main" id="{63A7E972-C965-4DC4-A62F-734E875DF7C0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922" cy="31262"/>
    <xdr:sp macro="" textlink="">
      <xdr:nvSpPr>
        <xdr:cNvPr id="998" name="Rectangle 2259">
          <a:extLst>
            <a:ext uri="{FF2B5EF4-FFF2-40B4-BE49-F238E27FC236}">
              <a16:creationId xmlns:a16="http://schemas.microsoft.com/office/drawing/2014/main" id="{54432768-66B8-4A5A-A776-801CF171A8B0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922" cy="31262"/>
    <xdr:sp macro="" textlink="">
      <xdr:nvSpPr>
        <xdr:cNvPr id="999" name="Rectangle 2260">
          <a:extLst>
            <a:ext uri="{FF2B5EF4-FFF2-40B4-BE49-F238E27FC236}">
              <a16:creationId xmlns:a16="http://schemas.microsoft.com/office/drawing/2014/main" id="{9885235B-E242-483F-85B0-53877F9EB933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921" cy="31262"/>
    <xdr:sp macro="" textlink="">
      <xdr:nvSpPr>
        <xdr:cNvPr id="1000" name="Rectangle 2259">
          <a:extLst>
            <a:ext uri="{FF2B5EF4-FFF2-40B4-BE49-F238E27FC236}">
              <a16:creationId xmlns:a16="http://schemas.microsoft.com/office/drawing/2014/main" id="{7F48C29F-0A93-434B-8CBB-8B937AA93FD8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921" cy="31262"/>
    <xdr:sp macro="" textlink="">
      <xdr:nvSpPr>
        <xdr:cNvPr id="1001" name="Rectangle 2260">
          <a:extLst>
            <a:ext uri="{FF2B5EF4-FFF2-40B4-BE49-F238E27FC236}">
              <a16:creationId xmlns:a16="http://schemas.microsoft.com/office/drawing/2014/main" id="{D8267BAA-5710-4798-84B2-5929C3461059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575" cy="31262"/>
    <xdr:sp macro="" textlink="">
      <xdr:nvSpPr>
        <xdr:cNvPr id="1002" name="Rectangle 2259">
          <a:extLst>
            <a:ext uri="{FF2B5EF4-FFF2-40B4-BE49-F238E27FC236}">
              <a16:creationId xmlns:a16="http://schemas.microsoft.com/office/drawing/2014/main" id="{E1C28A91-E0C0-4EA3-A0AA-6C7435F6F7CB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575" cy="31262"/>
    <xdr:sp macro="" textlink="">
      <xdr:nvSpPr>
        <xdr:cNvPr id="1003" name="Rectangle 2260">
          <a:extLst>
            <a:ext uri="{FF2B5EF4-FFF2-40B4-BE49-F238E27FC236}">
              <a16:creationId xmlns:a16="http://schemas.microsoft.com/office/drawing/2014/main" id="{10D120A9-C352-43CD-9066-C8E87007B9A4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30919" cy="31262"/>
    <xdr:sp macro="" textlink="">
      <xdr:nvSpPr>
        <xdr:cNvPr id="1004" name="Rectangle 2259">
          <a:extLst>
            <a:ext uri="{FF2B5EF4-FFF2-40B4-BE49-F238E27FC236}">
              <a16:creationId xmlns:a16="http://schemas.microsoft.com/office/drawing/2014/main" id="{61658F3C-E423-4FE1-9F19-72F68BDF9F5C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30919" cy="31262"/>
    <xdr:sp macro="" textlink="">
      <xdr:nvSpPr>
        <xdr:cNvPr id="1005" name="Rectangle 2260">
          <a:extLst>
            <a:ext uri="{FF2B5EF4-FFF2-40B4-BE49-F238E27FC236}">
              <a16:creationId xmlns:a16="http://schemas.microsoft.com/office/drawing/2014/main" id="{498746AF-7AA1-471A-8A08-8510CCEE6F8B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922" cy="31262"/>
    <xdr:sp macro="" textlink="">
      <xdr:nvSpPr>
        <xdr:cNvPr id="1006" name="Rectangle 2259">
          <a:extLst>
            <a:ext uri="{FF2B5EF4-FFF2-40B4-BE49-F238E27FC236}">
              <a16:creationId xmlns:a16="http://schemas.microsoft.com/office/drawing/2014/main" id="{7DD921E4-60E9-43AD-8A04-F46195351D7C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922" cy="31262"/>
    <xdr:sp macro="" textlink="">
      <xdr:nvSpPr>
        <xdr:cNvPr id="1007" name="Rectangle 2260">
          <a:extLst>
            <a:ext uri="{FF2B5EF4-FFF2-40B4-BE49-F238E27FC236}">
              <a16:creationId xmlns:a16="http://schemas.microsoft.com/office/drawing/2014/main" id="{8F0292B3-276F-497F-B3B3-0D0146FF78E1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921" cy="31262"/>
    <xdr:sp macro="" textlink="">
      <xdr:nvSpPr>
        <xdr:cNvPr id="1008" name="Rectangle 2259">
          <a:extLst>
            <a:ext uri="{FF2B5EF4-FFF2-40B4-BE49-F238E27FC236}">
              <a16:creationId xmlns:a16="http://schemas.microsoft.com/office/drawing/2014/main" id="{63DD6F46-2461-4673-9C63-286F5E6711F5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921" cy="31262"/>
    <xdr:sp macro="" textlink="">
      <xdr:nvSpPr>
        <xdr:cNvPr id="1009" name="Rectangle 2260">
          <a:extLst>
            <a:ext uri="{FF2B5EF4-FFF2-40B4-BE49-F238E27FC236}">
              <a16:creationId xmlns:a16="http://schemas.microsoft.com/office/drawing/2014/main" id="{C4AC869C-01A8-44A6-B98B-DE5486130E4B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575" cy="31262"/>
    <xdr:sp macro="" textlink="">
      <xdr:nvSpPr>
        <xdr:cNvPr id="1010" name="Rectangle 2259">
          <a:extLst>
            <a:ext uri="{FF2B5EF4-FFF2-40B4-BE49-F238E27FC236}">
              <a16:creationId xmlns:a16="http://schemas.microsoft.com/office/drawing/2014/main" id="{E128E0FD-17F9-4EB1-8D25-53FF90FF3EF3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341</xdr:row>
      <xdr:rowOff>0</xdr:rowOff>
    </xdr:from>
    <xdr:ext cx="28575" cy="31262"/>
    <xdr:sp macro="" textlink="">
      <xdr:nvSpPr>
        <xdr:cNvPr id="1011" name="Rectangle 2260">
          <a:extLst>
            <a:ext uri="{FF2B5EF4-FFF2-40B4-BE49-F238E27FC236}">
              <a16:creationId xmlns:a16="http://schemas.microsoft.com/office/drawing/2014/main" id="{C3B5C5F6-3F66-40C1-AE36-108219608D40}"/>
            </a:ext>
          </a:extLst>
        </xdr:cNvPr>
        <xdr:cNvSpPr>
          <a:spLocks noChangeArrowheads="1"/>
        </xdr:cNvSpPr>
      </xdr:nvSpPr>
      <xdr:spPr bwMode="auto">
        <a:xfrm>
          <a:off x="6024563" y="60424219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30919" cy="31262"/>
    <xdr:sp macro="" textlink="">
      <xdr:nvSpPr>
        <xdr:cNvPr id="662" name="Rectangle 2259">
          <a:extLst>
            <a:ext uri="{FF2B5EF4-FFF2-40B4-BE49-F238E27FC236}">
              <a16:creationId xmlns:a16="http://schemas.microsoft.com/office/drawing/2014/main" id="{37084138-1C89-4F10-920F-925560E7E803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30919" cy="31262"/>
    <xdr:sp macro="" textlink="">
      <xdr:nvSpPr>
        <xdr:cNvPr id="663" name="Rectangle 2260">
          <a:extLst>
            <a:ext uri="{FF2B5EF4-FFF2-40B4-BE49-F238E27FC236}">
              <a16:creationId xmlns:a16="http://schemas.microsoft.com/office/drawing/2014/main" id="{F4560430-A7F7-4C2E-BCCC-A5C4A1CAE433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922" cy="31262"/>
    <xdr:sp macro="" textlink="">
      <xdr:nvSpPr>
        <xdr:cNvPr id="664" name="Rectangle 2259">
          <a:extLst>
            <a:ext uri="{FF2B5EF4-FFF2-40B4-BE49-F238E27FC236}">
              <a16:creationId xmlns:a16="http://schemas.microsoft.com/office/drawing/2014/main" id="{D06C9015-B642-48E2-805F-68AEB09BB6F5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922" cy="31262"/>
    <xdr:sp macro="" textlink="">
      <xdr:nvSpPr>
        <xdr:cNvPr id="665" name="Rectangle 2260">
          <a:extLst>
            <a:ext uri="{FF2B5EF4-FFF2-40B4-BE49-F238E27FC236}">
              <a16:creationId xmlns:a16="http://schemas.microsoft.com/office/drawing/2014/main" id="{CF2A8890-083E-4AE8-AB41-BF7FEDFAD8D4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921" cy="31262"/>
    <xdr:sp macro="" textlink="">
      <xdr:nvSpPr>
        <xdr:cNvPr id="666" name="Rectangle 2259">
          <a:extLst>
            <a:ext uri="{FF2B5EF4-FFF2-40B4-BE49-F238E27FC236}">
              <a16:creationId xmlns:a16="http://schemas.microsoft.com/office/drawing/2014/main" id="{83A572FB-68F0-433C-8175-45F392FD72E4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921" cy="31262"/>
    <xdr:sp macro="" textlink="">
      <xdr:nvSpPr>
        <xdr:cNvPr id="667" name="Rectangle 2260">
          <a:extLst>
            <a:ext uri="{FF2B5EF4-FFF2-40B4-BE49-F238E27FC236}">
              <a16:creationId xmlns:a16="http://schemas.microsoft.com/office/drawing/2014/main" id="{81D4BAFD-4393-46B1-A82C-640191A76037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575" cy="31262"/>
    <xdr:sp macro="" textlink="">
      <xdr:nvSpPr>
        <xdr:cNvPr id="668" name="Rectangle 2259">
          <a:extLst>
            <a:ext uri="{FF2B5EF4-FFF2-40B4-BE49-F238E27FC236}">
              <a16:creationId xmlns:a16="http://schemas.microsoft.com/office/drawing/2014/main" id="{5A2BC0BF-84BD-476D-B988-B5DD2A6D579E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575" cy="31262"/>
    <xdr:sp macro="" textlink="">
      <xdr:nvSpPr>
        <xdr:cNvPr id="669" name="Rectangle 2260">
          <a:extLst>
            <a:ext uri="{FF2B5EF4-FFF2-40B4-BE49-F238E27FC236}">
              <a16:creationId xmlns:a16="http://schemas.microsoft.com/office/drawing/2014/main" id="{EE12509E-AFFB-4130-92D8-F92D259C8E63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30919" cy="31262"/>
    <xdr:sp macro="" textlink="">
      <xdr:nvSpPr>
        <xdr:cNvPr id="670" name="Rectangle 2259">
          <a:extLst>
            <a:ext uri="{FF2B5EF4-FFF2-40B4-BE49-F238E27FC236}">
              <a16:creationId xmlns:a16="http://schemas.microsoft.com/office/drawing/2014/main" id="{12F357E9-DB10-4D23-BBED-DBE68B9CDF64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30919" cy="31262"/>
    <xdr:sp macro="" textlink="">
      <xdr:nvSpPr>
        <xdr:cNvPr id="671" name="Rectangle 2260">
          <a:extLst>
            <a:ext uri="{FF2B5EF4-FFF2-40B4-BE49-F238E27FC236}">
              <a16:creationId xmlns:a16="http://schemas.microsoft.com/office/drawing/2014/main" id="{D7F57F54-1E88-4A80-9FEB-8B2C023DB248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922" cy="31262"/>
    <xdr:sp macro="" textlink="">
      <xdr:nvSpPr>
        <xdr:cNvPr id="672" name="Rectangle 2259">
          <a:extLst>
            <a:ext uri="{FF2B5EF4-FFF2-40B4-BE49-F238E27FC236}">
              <a16:creationId xmlns:a16="http://schemas.microsoft.com/office/drawing/2014/main" id="{D10EA668-4235-49BD-BC25-B7FA246D1F84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922" cy="31262"/>
    <xdr:sp macro="" textlink="">
      <xdr:nvSpPr>
        <xdr:cNvPr id="673" name="Rectangle 2260">
          <a:extLst>
            <a:ext uri="{FF2B5EF4-FFF2-40B4-BE49-F238E27FC236}">
              <a16:creationId xmlns:a16="http://schemas.microsoft.com/office/drawing/2014/main" id="{9ABEEE2D-3891-4720-A682-06BD5B55A9AF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921" cy="31262"/>
    <xdr:sp macro="" textlink="">
      <xdr:nvSpPr>
        <xdr:cNvPr id="674" name="Rectangle 2259">
          <a:extLst>
            <a:ext uri="{FF2B5EF4-FFF2-40B4-BE49-F238E27FC236}">
              <a16:creationId xmlns:a16="http://schemas.microsoft.com/office/drawing/2014/main" id="{5961C936-3F6A-42F4-AFDE-325C79F395D5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921" cy="31262"/>
    <xdr:sp macro="" textlink="">
      <xdr:nvSpPr>
        <xdr:cNvPr id="675" name="Rectangle 2260">
          <a:extLst>
            <a:ext uri="{FF2B5EF4-FFF2-40B4-BE49-F238E27FC236}">
              <a16:creationId xmlns:a16="http://schemas.microsoft.com/office/drawing/2014/main" id="{856918D9-F394-4769-BC8D-BDA918438D57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575" cy="31262"/>
    <xdr:sp macro="" textlink="">
      <xdr:nvSpPr>
        <xdr:cNvPr id="676" name="Rectangle 2259">
          <a:extLst>
            <a:ext uri="{FF2B5EF4-FFF2-40B4-BE49-F238E27FC236}">
              <a16:creationId xmlns:a16="http://schemas.microsoft.com/office/drawing/2014/main" id="{DF9ADA4C-B7D7-471E-A9E1-29354D262A31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575" cy="31262"/>
    <xdr:sp macro="" textlink="">
      <xdr:nvSpPr>
        <xdr:cNvPr id="677" name="Rectangle 2260">
          <a:extLst>
            <a:ext uri="{FF2B5EF4-FFF2-40B4-BE49-F238E27FC236}">
              <a16:creationId xmlns:a16="http://schemas.microsoft.com/office/drawing/2014/main" id="{9A992C45-4429-48DF-AEE5-5667F52086BB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30919" cy="31262"/>
    <xdr:sp macro="" textlink="">
      <xdr:nvSpPr>
        <xdr:cNvPr id="678" name="Rectangle 2259">
          <a:extLst>
            <a:ext uri="{FF2B5EF4-FFF2-40B4-BE49-F238E27FC236}">
              <a16:creationId xmlns:a16="http://schemas.microsoft.com/office/drawing/2014/main" id="{20BC39ED-FB97-4E07-B0A3-F80DC738CD86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30919" cy="31262"/>
    <xdr:sp macro="" textlink="">
      <xdr:nvSpPr>
        <xdr:cNvPr id="679" name="Rectangle 2260">
          <a:extLst>
            <a:ext uri="{FF2B5EF4-FFF2-40B4-BE49-F238E27FC236}">
              <a16:creationId xmlns:a16="http://schemas.microsoft.com/office/drawing/2014/main" id="{2787A130-10FE-445A-B54A-FF563687DC4E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922" cy="31262"/>
    <xdr:sp macro="" textlink="">
      <xdr:nvSpPr>
        <xdr:cNvPr id="680" name="Rectangle 2259">
          <a:extLst>
            <a:ext uri="{FF2B5EF4-FFF2-40B4-BE49-F238E27FC236}">
              <a16:creationId xmlns:a16="http://schemas.microsoft.com/office/drawing/2014/main" id="{559891E4-5A27-4A5D-A5B8-67AF3FF965DE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922" cy="31262"/>
    <xdr:sp macro="" textlink="">
      <xdr:nvSpPr>
        <xdr:cNvPr id="681" name="Rectangle 2260">
          <a:extLst>
            <a:ext uri="{FF2B5EF4-FFF2-40B4-BE49-F238E27FC236}">
              <a16:creationId xmlns:a16="http://schemas.microsoft.com/office/drawing/2014/main" id="{51CD3FE4-4024-4DCB-933E-552481D75B1E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921" cy="31262"/>
    <xdr:sp macro="" textlink="">
      <xdr:nvSpPr>
        <xdr:cNvPr id="682" name="Rectangle 2259">
          <a:extLst>
            <a:ext uri="{FF2B5EF4-FFF2-40B4-BE49-F238E27FC236}">
              <a16:creationId xmlns:a16="http://schemas.microsoft.com/office/drawing/2014/main" id="{76804F5A-3BDA-42CE-886F-C9C11BD8131B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921" cy="31262"/>
    <xdr:sp macro="" textlink="">
      <xdr:nvSpPr>
        <xdr:cNvPr id="683" name="Rectangle 2260">
          <a:extLst>
            <a:ext uri="{FF2B5EF4-FFF2-40B4-BE49-F238E27FC236}">
              <a16:creationId xmlns:a16="http://schemas.microsoft.com/office/drawing/2014/main" id="{7F19B835-4115-43B4-BC40-2EA6C18DD305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575" cy="31262"/>
    <xdr:sp macro="" textlink="">
      <xdr:nvSpPr>
        <xdr:cNvPr id="684" name="Rectangle 2259">
          <a:extLst>
            <a:ext uri="{FF2B5EF4-FFF2-40B4-BE49-F238E27FC236}">
              <a16:creationId xmlns:a16="http://schemas.microsoft.com/office/drawing/2014/main" id="{F097A97F-08D4-4D2B-9399-7210B58195E1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575" cy="31262"/>
    <xdr:sp macro="" textlink="">
      <xdr:nvSpPr>
        <xdr:cNvPr id="685" name="Rectangle 2260">
          <a:extLst>
            <a:ext uri="{FF2B5EF4-FFF2-40B4-BE49-F238E27FC236}">
              <a16:creationId xmlns:a16="http://schemas.microsoft.com/office/drawing/2014/main" id="{DFC161D1-C576-49A8-BD12-035364B14E55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30919" cy="31262"/>
    <xdr:sp macro="" textlink="">
      <xdr:nvSpPr>
        <xdr:cNvPr id="686" name="Rectangle 2259">
          <a:extLst>
            <a:ext uri="{FF2B5EF4-FFF2-40B4-BE49-F238E27FC236}">
              <a16:creationId xmlns:a16="http://schemas.microsoft.com/office/drawing/2014/main" id="{7DF5AA06-7916-493A-B356-77855AF06044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30919" cy="31262"/>
    <xdr:sp macro="" textlink="">
      <xdr:nvSpPr>
        <xdr:cNvPr id="687" name="Rectangle 2260">
          <a:extLst>
            <a:ext uri="{FF2B5EF4-FFF2-40B4-BE49-F238E27FC236}">
              <a16:creationId xmlns:a16="http://schemas.microsoft.com/office/drawing/2014/main" id="{1FF15323-506A-4A7C-854A-462A04C27E19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922" cy="31262"/>
    <xdr:sp macro="" textlink="">
      <xdr:nvSpPr>
        <xdr:cNvPr id="688" name="Rectangle 2259">
          <a:extLst>
            <a:ext uri="{FF2B5EF4-FFF2-40B4-BE49-F238E27FC236}">
              <a16:creationId xmlns:a16="http://schemas.microsoft.com/office/drawing/2014/main" id="{99362510-AB2E-48F2-A636-995E8F1A9CFE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922" cy="31262"/>
    <xdr:sp macro="" textlink="">
      <xdr:nvSpPr>
        <xdr:cNvPr id="689" name="Rectangle 2260">
          <a:extLst>
            <a:ext uri="{FF2B5EF4-FFF2-40B4-BE49-F238E27FC236}">
              <a16:creationId xmlns:a16="http://schemas.microsoft.com/office/drawing/2014/main" id="{A89C6721-1E73-4DB7-AC3F-0282C4788158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921" cy="31262"/>
    <xdr:sp macro="" textlink="">
      <xdr:nvSpPr>
        <xdr:cNvPr id="690" name="Rectangle 2259">
          <a:extLst>
            <a:ext uri="{FF2B5EF4-FFF2-40B4-BE49-F238E27FC236}">
              <a16:creationId xmlns:a16="http://schemas.microsoft.com/office/drawing/2014/main" id="{C517725A-C54E-4890-A635-CE05086A7989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921" cy="31262"/>
    <xdr:sp macro="" textlink="">
      <xdr:nvSpPr>
        <xdr:cNvPr id="691" name="Rectangle 2260">
          <a:extLst>
            <a:ext uri="{FF2B5EF4-FFF2-40B4-BE49-F238E27FC236}">
              <a16:creationId xmlns:a16="http://schemas.microsoft.com/office/drawing/2014/main" id="{3702A033-AEB2-4827-BCC7-2040ACB70053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575" cy="31262"/>
    <xdr:sp macro="" textlink="">
      <xdr:nvSpPr>
        <xdr:cNvPr id="692" name="Rectangle 2259">
          <a:extLst>
            <a:ext uri="{FF2B5EF4-FFF2-40B4-BE49-F238E27FC236}">
              <a16:creationId xmlns:a16="http://schemas.microsoft.com/office/drawing/2014/main" id="{C55AFB63-E53E-4153-9D0E-702FA0AE6611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575" cy="31262"/>
    <xdr:sp macro="" textlink="">
      <xdr:nvSpPr>
        <xdr:cNvPr id="693" name="Rectangle 2260">
          <a:extLst>
            <a:ext uri="{FF2B5EF4-FFF2-40B4-BE49-F238E27FC236}">
              <a16:creationId xmlns:a16="http://schemas.microsoft.com/office/drawing/2014/main" id="{B0E0BA6A-C663-4E05-97D4-4A39766557D0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30919" cy="31262"/>
    <xdr:sp macro="" textlink="">
      <xdr:nvSpPr>
        <xdr:cNvPr id="694" name="Rectangle 2259">
          <a:extLst>
            <a:ext uri="{FF2B5EF4-FFF2-40B4-BE49-F238E27FC236}">
              <a16:creationId xmlns:a16="http://schemas.microsoft.com/office/drawing/2014/main" id="{AF095078-99DD-4B86-8687-6523DF2173FD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30919" cy="31262"/>
    <xdr:sp macro="" textlink="">
      <xdr:nvSpPr>
        <xdr:cNvPr id="695" name="Rectangle 2260">
          <a:extLst>
            <a:ext uri="{FF2B5EF4-FFF2-40B4-BE49-F238E27FC236}">
              <a16:creationId xmlns:a16="http://schemas.microsoft.com/office/drawing/2014/main" id="{266CE5C1-3926-46B0-903F-659EA5B52305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922" cy="31262"/>
    <xdr:sp macro="" textlink="">
      <xdr:nvSpPr>
        <xdr:cNvPr id="696" name="Rectangle 2259">
          <a:extLst>
            <a:ext uri="{FF2B5EF4-FFF2-40B4-BE49-F238E27FC236}">
              <a16:creationId xmlns:a16="http://schemas.microsoft.com/office/drawing/2014/main" id="{A08945C2-170B-42D3-9A45-D3675BA3F28D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922" cy="31262"/>
    <xdr:sp macro="" textlink="">
      <xdr:nvSpPr>
        <xdr:cNvPr id="697" name="Rectangle 2260">
          <a:extLst>
            <a:ext uri="{FF2B5EF4-FFF2-40B4-BE49-F238E27FC236}">
              <a16:creationId xmlns:a16="http://schemas.microsoft.com/office/drawing/2014/main" id="{AEFE6BBC-13D8-4BBF-8317-C8BE36DFEECD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921" cy="31262"/>
    <xdr:sp macro="" textlink="">
      <xdr:nvSpPr>
        <xdr:cNvPr id="698" name="Rectangle 2259">
          <a:extLst>
            <a:ext uri="{FF2B5EF4-FFF2-40B4-BE49-F238E27FC236}">
              <a16:creationId xmlns:a16="http://schemas.microsoft.com/office/drawing/2014/main" id="{DC70E678-C5DF-4D46-B423-20755CF49D73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921" cy="31262"/>
    <xdr:sp macro="" textlink="">
      <xdr:nvSpPr>
        <xdr:cNvPr id="699" name="Rectangle 2260">
          <a:extLst>
            <a:ext uri="{FF2B5EF4-FFF2-40B4-BE49-F238E27FC236}">
              <a16:creationId xmlns:a16="http://schemas.microsoft.com/office/drawing/2014/main" id="{539A3359-9FE1-4F93-B3EF-7218B519CA1F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575" cy="31262"/>
    <xdr:sp macro="" textlink="">
      <xdr:nvSpPr>
        <xdr:cNvPr id="700" name="Rectangle 2259">
          <a:extLst>
            <a:ext uri="{FF2B5EF4-FFF2-40B4-BE49-F238E27FC236}">
              <a16:creationId xmlns:a16="http://schemas.microsoft.com/office/drawing/2014/main" id="{7B24215C-67B9-466D-AF68-FF093A203EC3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575" cy="31262"/>
    <xdr:sp macro="" textlink="">
      <xdr:nvSpPr>
        <xdr:cNvPr id="701" name="Rectangle 2260">
          <a:extLst>
            <a:ext uri="{FF2B5EF4-FFF2-40B4-BE49-F238E27FC236}">
              <a16:creationId xmlns:a16="http://schemas.microsoft.com/office/drawing/2014/main" id="{ED10259C-A325-44A0-A678-E6453EADEBAE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30919" cy="31262"/>
    <xdr:sp macro="" textlink="">
      <xdr:nvSpPr>
        <xdr:cNvPr id="702" name="Rectangle 2259">
          <a:extLst>
            <a:ext uri="{FF2B5EF4-FFF2-40B4-BE49-F238E27FC236}">
              <a16:creationId xmlns:a16="http://schemas.microsoft.com/office/drawing/2014/main" id="{62661640-215E-43CF-9536-A35E2E98E916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30919" cy="31262"/>
    <xdr:sp macro="" textlink="">
      <xdr:nvSpPr>
        <xdr:cNvPr id="703" name="Rectangle 2260">
          <a:extLst>
            <a:ext uri="{FF2B5EF4-FFF2-40B4-BE49-F238E27FC236}">
              <a16:creationId xmlns:a16="http://schemas.microsoft.com/office/drawing/2014/main" id="{F1633ACD-CC38-4A1C-8AA2-777EB25ED29A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922" cy="31262"/>
    <xdr:sp macro="" textlink="">
      <xdr:nvSpPr>
        <xdr:cNvPr id="704" name="Rectangle 2259">
          <a:extLst>
            <a:ext uri="{FF2B5EF4-FFF2-40B4-BE49-F238E27FC236}">
              <a16:creationId xmlns:a16="http://schemas.microsoft.com/office/drawing/2014/main" id="{88A9BB99-9BB3-49A6-928B-F986B0922CCE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922" cy="31262"/>
    <xdr:sp macro="" textlink="">
      <xdr:nvSpPr>
        <xdr:cNvPr id="705" name="Rectangle 2260">
          <a:extLst>
            <a:ext uri="{FF2B5EF4-FFF2-40B4-BE49-F238E27FC236}">
              <a16:creationId xmlns:a16="http://schemas.microsoft.com/office/drawing/2014/main" id="{5D66D2FA-E964-49EB-A97A-C65DF067F836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921" cy="31262"/>
    <xdr:sp macro="" textlink="">
      <xdr:nvSpPr>
        <xdr:cNvPr id="706" name="Rectangle 2259">
          <a:extLst>
            <a:ext uri="{FF2B5EF4-FFF2-40B4-BE49-F238E27FC236}">
              <a16:creationId xmlns:a16="http://schemas.microsoft.com/office/drawing/2014/main" id="{AC9ECD45-E1FC-4473-A791-DCD804BEFB35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921" cy="31262"/>
    <xdr:sp macro="" textlink="">
      <xdr:nvSpPr>
        <xdr:cNvPr id="707" name="Rectangle 2260">
          <a:extLst>
            <a:ext uri="{FF2B5EF4-FFF2-40B4-BE49-F238E27FC236}">
              <a16:creationId xmlns:a16="http://schemas.microsoft.com/office/drawing/2014/main" id="{D4196316-DCF6-4070-B404-8D3F28516DB1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575" cy="31262"/>
    <xdr:sp macro="" textlink="">
      <xdr:nvSpPr>
        <xdr:cNvPr id="708" name="Rectangle 2259">
          <a:extLst>
            <a:ext uri="{FF2B5EF4-FFF2-40B4-BE49-F238E27FC236}">
              <a16:creationId xmlns:a16="http://schemas.microsoft.com/office/drawing/2014/main" id="{09C6D526-7217-40EC-A47B-C75979BCEF2D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575" cy="31262"/>
    <xdr:sp macro="" textlink="">
      <xdr:nvSpPr>
        <xdr:cNvPr id="709" name="Rectangle 2260">
          <a:extLst>
            <a:ext uri="{FF2B5EF4-FFF2-40B4-BE49-F238E27FC236}">
              <a16:creationId xmlns:a16="http://schemas.microsoft.com/office/drawing/2014/main" id="{1A76E61B-4598-41DE-872E-E8BD4EA1FEE3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30919" cy="31262"/>
    <xdr:sp macro="" textlink="">
      <xdr:nvSpPr>
        <xdr:cNvPr id="710" name="Rectangle 2259">
          <a:extLst>
            <a:ext uri="{FF2B5EF4-FFF2-40B4-BE49-F238E27FC236}">
              <a16:creationId xmlns:a16="http://schemas.microsoft.com/office/drawing/2014/main" id="{A8536550-5287-4596-AAC5-0CC5714C3F3A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30919" cy="31262"/>
    <xdr:sp macro="" textlink="">
      <xdr:nvSpPr>
        <xdr:cNvPr id="711" name="Rectangle 2260">
          <a:extLst>
            <a:ext uri="{FF2B5EF4-FFF2-40B4-BE49-F238E27FC236}">
              <a16:creationId xmlns:a16="http://schemas.microsoft.com/office/drawing/2014/main" id="{7AD950AD-C926-449A-9388-E6F1B41D9389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922" cy="31262"/>
    <xdr:sp macro="" textlink="">
      <xdr:nvSpPr>
        <xdr:cNvPr id="712" name="Rectangle 2259">
          <a:extLst>
            <a:ext uri="{FF2B5EF4-FFF2-40B4-BE49-F238E27FC236}">
              <a16:creationId xmlns:a16="http://schemas.microsoft.com/office/drawing/2014/main" id="{8F31A803-7CFB-4814-BA71-5CEEF2C6C704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922" cy="31262"/>
    <xdr:sp macro="" textlink="">
      <xdr:nvSpPr>
        <xdr:cNvPr id="713" name="Rectangle 2260">
          <a:extLst>
            <a:ext uri="{FF2B5EF4-FFF2-40B4-BE49-F238E27FC236}">
              <a16:creationId xmlns:a16="http://schemas.microsoft.com/office/drawing/2014/main" id="{F12E7EA0-5AFA-479E-A7BD-FBF915FE2766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921" cy="31262"/>
    <xdr:sp macro="" textlink="">
      <xdr:nvSpPr>
        <xdr:cNvPr id="714" name="Rectangle 2259">
          <a:extLst>
            <a:ext uri="{FF2B5EF4-FFF2-40B4-BE49-F238E27FC236}">
              <a16:creationId xmlns:a16="http://schemas.microsoft.com/office/drawing/2014/main" id="{89269CDE-1923-454C-9FF2-8372728335C4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921" cy="31262"/>
    <xdr:sp macro="" textlink="">
      <xdr:nvSpPr>
        <xdr:cNvPr id="715" name="Rectangle 2260">
          <a:extLst>
            <a:ext uri="{FF2B5EF4-FFF2-40B4-BE49-F238E27FC236}">
              <a16:creationId xmlns:a16="http://schemas.microsoft.com/office/drawing/2014/main" id="{95772421-A35D-4B3C-8A39-DD0B976EBF54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575" cy="31262"/>
    <xdr:sp macro="" textlink="">
      <xdr:nvSpPr>
        <xdr:cNvPr id="716" name="Rectangle 2259">
          <a:extLst>
            <a:ext uri="{FF2B5EF4-FFF2-40B4-BE49-F238E27FC236}">
              <a16:creationId xmlns:a16="http://schemas.microsoft.com/office/drawing/2014/main" id="{BDE3AE95-9F1D-48CA-8463-671E9D4BB2F6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575" cy="31262"/>
    <xdr:sp macro="" textlink="">
      <xdr:nvSpPr>
        <xdr:cNvPr id="717" name="Rectangle 2260">
          <a:extLst>
            <a:ext uri="{FF2B5EF4-FFF2-40B4-BE49-F238E27FC236}">
              <a16:creationId xmlns:a16="http://schemas.microsoft.com/office/drawing/2014/main" id="{E69B483C-013D-4937-86B8-FEB5BFA3DA0C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30919" cy="31262"/>
    <xdr:sp macro="" textlink="">
      <xdr:nvSpPr>
        <xdr:cNvPr id="718" name="Rectangle 2259">
          <a:extLst>
            <a:ext uri="{FF2B5EF4-FFF2-40B4-BE49-F238E27FC236}">
              <a16:creationId xmlns:a16="http://schemas.microsoft.com/office/drawing/2014/main" id="{3C481E34-BD3C-4A4D-87B9-3AF4865E7804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30919" cy="31262"/>
    <xdr:sp macro="" textlink="">
      <xdr:nvSpPr>
        <xdr:cNvPr id="719" name="Rectangle 2260">
          <a:extLst>
            <a:ext uri="{FF2B5EF4-FFF2-40B4-BE49-F238E27FC236}">
              <a16:creationId xmlns:a16="http://schemas.microsoft.com/office/drawing/2014/main" id="{53FFE196-A3A0-4E0C-833A-854144845B63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922" cy="31262"/>
    <xdr:sp macro="" textlink="">
      <xdr:nvSpPr>
        <xdr:cNvPr id="720" name="Rectangle 2259">
          <a:extLst>
            <a:ext uri="{FF2B5EF4-FFF2-40B4-BE49-F238E27FC236}">
              <a16:creationId xmlns:a16="http://schemas.microsoft.com/office/drawing/2014/main" id="{30902802-810F-4EA8-B461-90335C250D74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922" cy="31262"/>
    <xdr:sp macro="" textlink="">
      <xdr:nvSpPr>
        <xdr:cNvPr id="721" name="Rectangle 2260">
          <a:extLst>
            <a:ext uri="{FF2B5EF4-FFF2-40B4-BE49-F238E27FC236}">
              <a16:creationId xmlns:a16="http://schemas.microsoft.com/office/drawing/2014/main" id="{C2CF23F7-C0B4-4001-A3FE-AAA12A3BAF4A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921" cy="31262"/>
    <xdr:sp macro="" textlink="">
      <xdr:nvSpPr>
        <xdr:cNvPr id="722" name="Rectangle 2259">
          <a:extLst>
            <a:ext uri="{FF2B5EF4-FFF2-40B4-BE49-F238E27FC236}">
              <a16:creationId xmlns:a16="http://schemas.microsoft.com/office/drawing/2014/main" id="{1A7A0539-90EB-4559-8043-3B1C3951740A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921" cy="31262"/>
    <xdr:sp macro="" textlink="">
      <xdr:nvSpPr>
        <xdr:cNvPr id="723" name="Rectangle 2260">
          <a:extLst>
            <a:ext uri="{FF2B5EF4-FFF2-40B4-BE49-F238E27FC236}">
              <a16:creationId xmlns:a16="http://schemas.microsoft.com/office/drawing/2014/main" id="{66E6E5D2-D017-4EC2-9F32-A64CCF4E80B5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575" cy="31262"/>
    <xdr:sp macro="" textlink="">
      <xdr:nvSpPr>
        <xdr:cNvPr id="1012" name="Rectangle 2259">
          <a:extLst>
            <a:ext uri="{FF2B5EF4-FFF2-40B4-BE49-F238E27FC236}">
              <a16:creationId xmlns:a16="http://schemas.microsoft.com/office/drawing/2014/main" id="{520DC111-C644-4D06-B6DB-F1681CC96E05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575" cy="31262"/>
    <xdr:sp macro="" textlink="">
      <xdr:nvSpPr>
        <xdr:cNvPr id="1013" name="Rectangle 2260">
          <a:extLst>
            <a:ext uri="{FF2B5EF4-FFF2-40B4-BE49-F238E27FC236}">
              <a16:creationId xmlns:a16="http://schemas.microsoft.com/office/drawing/2014/main" id="{D90CAE7E-5F6A-4995-ABE2-6508DC047AA9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30919" cy="31262"/>
    <xdr:sp macro="" textlink="">
      <xdr:nvSpPr>
        <xdr:cNvPr id="1014" name="Rectangle 2259">
          <a:extLst>
            <a:ext uri="{FF2B5EF4-FFF2-40B4-BE49-F238E27FC236}">
              <a16:creationId xmlns:a16="http://schemas.microsoft.com/office/drawing/2014/main" id="{EDE5A719-4FEA-476D-B30B-991AE3F58779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30919" cy="31262"/>
    <xdr:sp macro="" textlink="">
      <xdr:nvSpPr>
        <xdr:cNvPr id="1015" name="Rectangle 2260">
          <a:extLst>
            <a:ext uri="{FF2B5EF4-FFF2-40B4-BE49-F238E27FC236}">
              <a16:creationId xmlns:a16="http://schemas.microsoft.com/office/drawing/2014/main" id="{444413AE-FB0A-4E57-9588-A2BF91F7CA4C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922" cy="31262"/>
    <xdr:sp macro="" textlink="">
      <xdr:nvSpPr>
        <xdr:cNvPr id="1016" name="Rectangle 2259">
          <a:extLst>
            <a:ext uri="{FF2B5EF4-FFF2-40B4-BE49-F238E27FC236}">
              <a16:creationId xmlns:a16="http://schemas.microsoft.com/office/drawing/2014/main" id="{3A5E8E87-0D7F-472E-BABD-352109E39720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922" cy="31262"/>
    <xdr:sp macro="" textlink="">
      <xdr:nvSpPr>
        <xdr:cNvPr id="1017" name="Rectangle 2260">
          <a:extLst>
            <a:ext uri="{FF2B5EF4-FFF2-40B4-BE49-F238E27FC236}">
              <a16:creationId xmlns:a16="http://schemas.microsoft.com/office/drawing/2014/main" id="{6D296AA9-10E4-4F2C-995F-588121E77E27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921" cy="31262"/>
    <xdr:sp macro="" textlink="">
      <xdr:nvSpPr>
        <xdr:cNvPr id="1018" name="Rectangle 2259">
          <a:extLst>
            <a:ext uri="{FF2B5EF4-FFF2-40B4-BE49-F238E27FC236}">
              <a16:creationId xmlns:a16="http://schemas.microsoft.com/office/drawing/2014/main" id="{4CBCE297-0F4A-41C2-9DEE-D4E2C25DBB8B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921" cy="31262"/>
    <xdr:sp macro="" textlink="">
      <xdr:nvSpPr>
        <xdr:cNvPr id="1019" name="Rectangle 2260">
          <a:extLst>
            <a:ext uri="{FF2B5EF4-FFF2-40B4-BE49-F238E27FC236}">
              <a16:creationId xmlns:a16="http://schemas.microsoft.com/office/drawing/2014/main" id="{6BFCB4B4-5A03-419F-AF03-E5A630D402DD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575" cy="31262"/>
    <xdr:sp macro="" textlink="">
      <xdr:nvSpPr>
        <xdr:cNvPr id="1020" name="Rectangle 2259">
          <a:extLst>
            <a:ext uri="{FF2B5EF4-FFF2-40B4-BE49-F238E27FC236}">
              <a16:creationId xmlns:a16="http://schemas.microsoft.com/office/drawing/2014/main" id="{AA814A05-F707-4967-9C38-7F74B69FA836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575" cy="31262"/>
    <xdr:sp macro="" textlink="">
      <xdr:nvSpPr>
        <xdr:cNvPr id="1021" name="Rectangle 2260">
          <a:extLst>
            <a:ext uri="{FF2B5EF4-FFF2-40B4-BE49-F238E27FC236}">
              <a16:creationId xmlns:a16="http://schemas.microsoft.com/office/drawing/2014/main" id="{497C9357-FD0D-4E86-85C7-253C90D0EDB3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30919" cy="31262"/>
    <xdr:sp macro="" textlink="">
      <xdr:nvSpPr>
        <xdr:cNvPr id="1022" name="Rectangle 2259">
          <a:extLst>
            <a:ext uri="{FF2B5EF4-FFF2-40B4-BE49-F238E27FC236}">
              <a16:creationId xmlns:a16="http://schemas.microsoft.com/office/drawing/2014/main" id="{5C7664ED-4510-44A3-B06C-4B32CF057FFA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30919" cy="31262"/>
    <xdr:sp macro="" textlink="">
      <xdr:nvSpPr>
        <xdr:cNvPr id="1023" name="Rectangle 2260">
          <a:extLst>
            <a:ext uri="{FF2B5EF4-FFF2-40B4-BE49-F238E27FC236}">
              <a16:creationId xmlns:a16="http://schemas.microsoft.com/office/drawing/2014/main" id="{BAEE02DA-B046-49D7-A546-6CB5CD4C1EA1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922" cy="31262"/>
    <xdr:sp macro="" textlink="">
      <xdr:nvSpPr>
        <xdr:cNvPr id="1024" name="Rectangle 2259">
          <a:extLst>
            <a:ext uri="{FF2B5EF4-FFF2-40B4-BE49-F238E27FC236}">
              <a16:creationId xmlns:a16="http://schemas.microsoft.com/office/drawing/2014/main" id="{20A65566-3DBA-4FCA-9550-A1FE5C46DDC9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922" cy="31262"/>
    <xdr:sp macro="" textlink="">
      <xdr:nvSpPr>
        <xdr:cNvPr id="1025" name="Rectangle 2260">
          <a:extLst>
            <a:ext uri="{FF2B5EF4-FFF2-40B4-BE49-F238E27FC236}">
              <a16:creationId xmlns:a16="http://schemas.microsoft.com/office/drawing/2014/main" id="{C72F1472-7C14-4F55-98DF-E4BBE82C6D8D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921" cy="31262"/>
    <xdr:sp macro="" textlink="">
      <xdr:nvSpPr>
        <xdr:cNvPr id="1026" name="Rectangle 2259">
          <a:extLst>
            <a:ext uri="{FF2B5EF4-FFF2-40B4-BE49-F238E27FC236}">
              <a16:creationId xmlns:a16="http://schemas.microsoft.com/office/drawing/2014/main" id="{1C11272F-0E4C-4101-8DD4-5A9E066D29E2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921" cy="31262"/>
    <xdr:sp macro="" textlink="">
      <xdr:nvSpPr>
        <xdr:cNvPr id="1027" name="Rectangle 2260">
          <a:extLst>
            <a:ext uri="{FF2B5EF4-FFF2-40B4-BE49-F238E27FC236}">
              <a16:creationId xmlns:a16="http://schemas.microsoft.com/office/drawing/2014/main" id="{6D30C8F0-04A9-4089-B348-ABA6AFCCD36D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575" cy="31262"/>
    <xdr:sp macro="" textlink="">
      <xdr:nvSpPr>
        <xdr:cNvPr id="1028" name="Rectangle 2259">
          <a:extLst>
            <a:ext uri="{FF2B5EF4-FFF2-40B4-BE49-F238E27FC236}">
              <a16:creationId xmlns:a16="http://schemas.microsoft.com/office/drawing/2014/main" id="{7613DE22-77FB-4A54-BCF3-1D9397BEF54E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575" cy="31262"/>
    <xdr:sp macro="" textlink="">
      <xdr:nvSpPr>
        <xdr:cNvPr id="1029" name="Rectangle 2260">
          <a:extLst>
            <a:ext uri="{FF2B5EF4-FFF2-40B4-BE49-F238E27FC236}">
              <a16:creationId xmlns:a16="http://schemas.microsoft.com/office/drawing/2014/main" id="{EE73F1CC-9441-4639-A717-56424AB45B5C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30919" cy="31262"/>
    <xdr:sp macro="" textlink="">
      <xdr:nvSpPr>
        <xdr:cNvPr id="1030" name="Rectangle 2259">
          <a:extLst>
            <a:ext uri="{FF2B5EF4-FFF2-40B4-BE49-F238E27FC236}">
              <a16:creationId xmlns:a16="http://schemas.microsoft.com/office/drawing/2014/main" id="{4F257E43-D94B-452A-9E5C-5479397A1CD0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30919" cy="31262"/>
    <xdr:sp macro="" textlink="">
      <xdr:nvSpPr>
        <xdr:cNvPr id="1031" name="Rectangle 2260">
          <a:extLst>
            <a:ext uri="{FF2B5EF4-FFF2-40B4-BE49-F238E27FC236}">
              <a16:creationId xmlns:a16="http://schemas.microsoft.com/office/drawing/2014/main" id="{63ECA6B7-B687-4F46-B1E7-9EB789AA5A2E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922" cy="31262"/>
    <xdr:sp macro="" textlink="">
      <xdr:nvSpPr>
        <xdr:cNvPr id="1032" name="Rectangle 2259">
          <a:extLst>
            <a:ext uri="{FF2B5EF4-FFF2-40B4-BE49-F238E27FC236}">
              <a16:creationId xmlns:a16="http://schemas.microsoft.com/office/drawing/2014/main" id="{1FAD9C2A-D429-4194-85A2-586CF9A50B13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922" cy="31262"/>
    <xdr:sp macro="" textlink="">
      <xdr:nvSpPr>
        <xdr:cNvPr id="1033" name="Rectangle 2260">
          <a:extLst>
            <a:ext uri="{FF2B5EF4-FFF2-40B4-BE49-F238E27FC236}">
              <a16:creationId xmlns:a16="http://schemas.microsoft.com/office/drawing/2014/main" id="{F41A47C7-217E-46EF-AA87-20B5ED0F012F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921" cy="31262"/>
    <xdr:sp macro="" textlink="">
      <xdr:nvSpPr>
        <xdr:cNvPr id="1034" name="Rectangle 2259">
          <a:extLst>
            <a:ext uri="{FF2B5EF4-FFF2-40B4-BE49-F238E27FC236}">
              <a16:creationId xmlns:a16="http://schemas.microsoft.com/office/drawing/2014/main" id="{0BEF33A9-BB5D-432D-B0CD-AC6D5CCB1FF5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921" cy="31262"/>
    <xdr:sp macro="" textlink="">
      <xdr:nvSpPr>
        <xdr:cNvPr id="1035" name="Rectangle 2260">
          <a:extLst>
            <a:ext uri="{FF2B5EF4-FFF2-40B4-BE49-F238E27FC236}">
              <a16:creationId xmlns:a16="http://schemas.microsoft.com/office/drawing/2014/main" id="{B368C681-08B1-4E55-BF58-5D1AB81DC4EC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575" cy="31262"/>
    <xdr:sp macro="" textlink="">
      <xdr:nvSpPr>
        <xdr:cNvPr id="1036" name="Rectangle 2259">
          <a:extLst>
            <a:ext uri="{FF2B5EF4-FFF2-40B4-BE49-F238E27FC236}">
              <a16:creationId xmlns:a16="http://schemas.microsoft.com/office/drawing/2014/main" id="{D15AF704-51CC-40D5-BD6B-0FCD24A25725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575" cy="31262"/>
    <xdr:sp macro="" textlink="">
      <xdr:nvSpPr>
        <xdr:cNvPr id="1037" name="Rectangle 2260">
          <a:extLst>
            <a:ext uri="{FF2B5EF4-FFF2-40B4-BE49-F238E27FC236}">
              <a16:creationId xmlns:a16="http://schemas.microsoft.com/office/drawing/2014/main" id="{5D26148C-ACAE-48D4-8D1D-A1C4A746535E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30919" cy="31262"/>
    <xdr:sp macro="" textlink="">
      <xdr:nvSpPr>
        <xdr:cNvPr id="1038" name="Rectangle 2259">
          <a:extLst>
            <a:ext uri="{FF2B5EF4-FFF2-40B4-BE49-F238E27FC236}">
              <a16:creationId xmlns:a16="http://schemas.microsoft.com/office/drawing/2014/main" id="{0711A078-EBD7-4F61-9F47-EDDFBF5B1512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30919" cy="31262"/>
    <xdr:sp macro="" textlink="">
      <xdr:nvSpPr>
        <xdr:cNvPr id="1039" name="Rectangle 2260">
          <a:extLst>
            <a:ext uri="{FF2B5EF4-FFF2-40B4-BE49-F238E27FC236}">
              <a16:creationId xmlns:a16="http://schemas.microsoft.com/office/drawing/2014/main" id="{78B2E504-BE14-445A-BA05-AE8DBAFC3E43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30919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922" cy="31262"/>
    <xdr:sp macro="" textlink="">
      <xdr:nvSpPr>
        <xdr:cNvPr id="1040" name="Rectangle 2259">
          <a:extLst>
            <a:ext uri="{FF2B5EF4-FFF2-40B4-BE49-F238E27FC236}">
              <a16:creationId xmlns:a16="http://schemas.microsoft.com/office/drawing/2014/main" id="{5236441E-626B-4F06-A480-A2FD7EAA2811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922" cy="31262"/>
    <xdr:sp macro="" textlink="">
      <xdr:nvSpPr>
        <xdr:cNvPr id="1041" name="Rectangle 2260">
          <a:extLst>
            <a:ext uri="{FF2B5EF4-FFF2-40B4-BE49-F238E27FC236}">
              <a16:creationId xmlns:a16="http://schemas.microsoft.com/office/drawing/2014/main" id="{D80F93E0-CC64-4B7F-8394-0B400DE94A16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922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921" cy="31262"/>
    <xdr:sp macro="" textlink="">
      <xdr:nvSpPr>
        <xdr:cNvPr id="1042" name="Rectangle 2259">
          <a:extLst>
            <a:ext uri="{FF2B5EF4-FFF2-40B4-BE49-F238E27FC236}">
              <a16:creationId xmlns:a16="http://schemas.microsoft.com/office/drawing/2014/main" id="{B1F39F32-9E0C-4FDC-BCE6-2ABA284A483F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921" cy="31262"/>
    <xdr:sp macro="" textlink="">
      <xdr:nvSpPr>
        <xdr:cNvPr id="1043" name="Rectangle 2260">
          <a:extLst>
            <a:ext uri="{FF2B5EF4-FFF2-40B4-BE49-F238E27FC236}">
              <a16:creationId xmlns:a16="http://schemas.microsoft.com/office/drawing/2014/main" id="{52472018-D3BB-4537-B44B-02292836C06A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92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575" cy="31262"/>
    <xdr:sp macro="" textlink="">
      <xdr:nvSpPr>
        <xdr:cNvPr id="1044" name="Rectangle 2259">
          <a:extLst>
            <a:ext uri="{FF2B5EF4-FFF2-40B4-BE49-F238E27FC236}">
              <a16:creationId xmlns:a16="http://schemas.microsoft.com/office/drawing/2014/main" id="{368CC385-9ED1-48DE-9E07-61D141F5822A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16</xdr:col>
      <xdr:colOff>0</xdr:colOff>
      <xdr:row>351</xdr:row>
      <xdr:rowOff>0</xdr:rowOff>
    </xdr:from>
    <xdr:ext cx="28575" cy="31262"/>
    <xdr:sp macro="" textlink="">
      <xdr:nvSpPr>
        <xdr:cNvPr id="1045" name="Rectangle 2260">
          <a:extLst>
            <a:ext uri="{FF2B5EF4-FFF2-40B4-BE49-F238E27FC236}">
              <a16:creationId xmlns:a16="http://schemas.microsoft.com/office/drawing/2014/main" id="{ADC45747-D866-4B25-9E12-5DD30F848E9F}"/>
            </a:ext>
          </a:extLst>
        </xdr:cNvPr>
        <xdr:cNvSpPr>
          <a:spLocks noChangeArrowheads="1"/>
        </xdr:cNvSpPr>
      </xdr:nvSpPr>
      <xdr:spPr bwMode="auto">
        <a:xfrm>
          <a:off x="14245167" y="60113333"/>
          <a:ext cx="28575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0</xdr:colOff>
      <xdr:row>296</xdr:row>
      <xdr:rowOff>0</xdr:rowOff>
    </xdr:from>
    <xdr:to>
      <xdr:col>3</xdr:col>
      <xdr:colOff>604951</xdr:colOff>
      <xdr:row>296</xdr:row>
      <xdr:rowOff>31643</xdr:rowOff>
    </xdr:to>
    <xdr:sp macro="" textlink="">
      <xdr:nvSpPr>
        <xdr:cNvPr id="1046" name="Téglalap 1045">
          <a:extLst>
            <a:ext uri="{FF2B5EF4-FFF2-40B4-BE49-F238E27FC236}">
              <a16:creationId xmlns:a16="http://schemas.microsoft.com/office/drawing/2014/main" id="{3A77BA57-7249-4A22-8187-626ECDB91097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604951" cy="3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604951</xdr:colOff>
      <xdr:row>296</xdr:row>
      <xdr:rowOff>31643</xdr:rowOff>
    </xdr:to>
    <xdr:sp macro="" textlink="">
      <xdr:nvSpPr>
        <xdr:cNvPr id="1047" name="Téglalap 1046">
          <a:extLst>
            <a:ext uri="{FF2B5EF4-FFF2-40B4-BE49-F238E27FC236}">
              <a16:creationId xmlns:a16="http://schemas.microsoft.com/office/drawing/2014/main" id="{27C9D10C-BB86-4909-9054-B02158A4C86E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604951" cy="3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608761</xdr:colOff>
      <xdr:row>296</xdr:row>
      <xdr:rowOff>31262</xdr:rowOff>
    </xdr:to>
    <xdr:sp macro="" textlink="">
      <xdr:nvSpPr>
        <xdr:cNvPr id="1048" name="Rectangle 2259">
          <a:extLst>
            <a:ext uri="{FF2B5EF4-FFF2-40B4-BE49-F238E27FC236}">
              <a16:creationId xmlns:a16="http://schemas.microsoft.com/office/drawing/2014/main" id="{2788A080-B541-4BD8-9AE8-EBC5322D9BA2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60876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604951</xdr:colOff>
      <xdr:row>296</xdr:row>
      <xdr:rowOff>32024</xdr:rowOff>
    </xdr:to>
    <xdr:sp macro="" textlink="">
      <xdr:nvSpPr>
        <xdr:cNvPr id="1049" name="Téglalap 1">
          <a:extLst>
            <a:ext uri="{FF2B5EF4-FFF2-40B4-BE49-F238E27FC236}">
              <a16:creationId xmlns:a16="http://schemas.microsoft.com/office/drawing/2014/main" id="{EDA48904-59EC-4472-B7D5-878FEA85A504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604951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604951</xdr:colOff>
      <xdr:row>296</xdr:row>
      <xdr:rowOff>32024</xdr:rowOff>
    </xdr:to>
    <xdr:sp macro="" textlink="">
      <xdr:nvSpPr>
        <xdr:cNvPr id="1050" name="Téglalap 2">
          <a:extLst>
            <a:ext uri="{FF2B5EF4-FFF2-40B4-BE49-F238E27FC236}">
              <a16:creationId xmlns:a16="http://schemas.microsoft.com/office/drawing/2014/main" id="{183DB172-F4C5-404E-8998-3881DA5F3458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604951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608761</xdr:colOff>
      <xdr:row>296</xdr:row>
      <xdr:rowOff>32024</xdr:rowOff>
    </xdr:to>
    <xdr:sp macro="" textlink="">
      <xdr:nvSpPr>
        <xdr:cNvPr id="1051" name="Téglalap 1">
          <a:extLst>
            <a:ext uri="{FF2B5EF4-FFF2-40B4-BE49-F238E27FC236}">
              <a16:creationId xmlns:a16="http://schemas.microsoft.com/office/drawing/2014/main" id="{81289068-F351-41F9-AE3E-B1071618C77B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608761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608761</xdr:colOff>
      <xdr:row>296</xdr:row>
      <xdr:rowOff>32024</xdr:rowOff>
    </xdr:to>
    <xdr:sp macro="" textlink="">
      <xdr:nvSpPr>
        <xdr:cNvPr id="1052" name="Téglalap 2">
          <a:extLst>
            <a:ext uri="{FF2B5EF4-FFF2-40B4-BE49-F238E27FC236}">
              <a16:creationId xmlns:a16="http://schemas.microsoft.com/office/drawing/2014/main" id="{1283FDCE-8263-45C9-A567-EF4CB79646F3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608761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608761</xdr:colOff>
      <xdr:row>296</xdr:row>
      <xdr:rowOff>32405</xdr:rowOff>
    </xdr:to>
    <xdr:sp macro="" textlink="">
      <xdr:nvSpPr>
        <xdr:cNvPr id="1053" name="Téglalap 1">
          <a:extLst>
            <a:ext uri="{FF2B5EF4-FFF2-40B4-BE49-F238E27FC236}">
              <a16:creationId xmlns:a16="http://schemas.microsoft.com/office/drawing/2014/main" id="{B39595FF-8E16-49A9-B84E-2F3CDAC96850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60876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1060246</xdr:colOff>
      <xdr:row>296</xdr:row>
      <xdr:rowOff>32405</xdr:rowOff>
    </xdr:to>
    <xdr:sp macro="" textlink="">
      <xdr:nvSpPr>
        <xdr:cNvPr id="1054" name="Téglalap 2">
          <a:extLst>
            <a:ext uri="{FF2B5EF4-FFF2-40B4-BE49-F238E27FC236}">
              <a16:creationId xmlns:a16="http://schemas.microsoft.com/office/drawing/2014/main" id="{29F60221-E067-4FD2-BB6A-44A34875E695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1060246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1060246</xdr:colOff>
      <xdr:row>296</xdr:row>
      <xdr:rowOff>32405</xdr:rowOff>
    </xdr:to>
    <xdr:sp macro="" textlink="">
      <xdr:nvSpPr>
        <xdr:cNvPr id="1055" name="Téglalap 2">
          <a:extLst>
            <a:ext uri="{FF2B5EF4-FFF2-40B4-BE49-F238E27FC236}">
              <a16:creationId xmlns:a16="http://schemas.microsoft.com/office/drawing/2014/main" id="{8C9BE7DD-0B71-4009-9F66-1E902E496996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1060246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1060246</xdr:colOff>
      <xdr:row>296</xdr:row>
      <xdr:rowOff>32405</xdr:rowOff>
    </xdr:to>
    <xdr:sp macro="" textlink="">
      <xdr:nvSpPr>
        <xdr:cNvPr id="1056" name="Téglalap 2">
          <a:extLst>
            <a:ext uri="{FF2B5EF4-FFF2-40B4-BE49-F238E27FC236}">
              <a16:creationId xmlns:a16="http://schemas.microsoft.com/office/drawing/2014/main" id="{D38CBA1A-9A5C-4977-8F1A-72EC6077D00F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1060246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1060246</xdr:colOff>
      <xdr:row>296</xdr:row>
      <xdr:rowOff>32405</xdr:rowOff>
    </xdr:to>
    <xdr:sp macro="" textlink="">
      <xdr:nvSpPr>
        <xdr:cNvPr id="1057" name="Téglalap 2">
          <a:extLst>
            <a:ext uri="{FF2B5EF4-FFF2-40B4-BE49-F238E27FC236}">
              <a16:creationId xmlns:a16="http://schemas.microsoft.com/office/drawing/2014/main" id="{38E53D83-9C5C-4311-A939-B7F28388F244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1060246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604951</xdr:colOff>
      <xdr:row>296</xdr:row>
      <xdr:rowOff>31643</xdr:rowOff>
    </xdr:to>
    <xdr:sp macro="" textlink="">
      <xdr:nvSpPr>
        <xdr:cNvPr id="1058" name="Téglalap 1057">
          <a:extLst>
            <a:ext uri="{FF2B5EF4-FFF2-40B4-BE49-F238E27FC236}">
              <a16:creationId xmlns:a16="http://schemas.microsoft.com/office/drawing/2014/main" id="{BE4A8B74-37D1-4AE9-AED0-15CCBBF8AEA6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604951" cy="3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604951</xdr:colOff>
      <xdr:row>296</xdr:row>
      <xdr:rowOff>31643</xdr:rowOff>
    </xdr:to>
    <xdr:sp macro="" textlink="">
      <xdr:nvSpPr>
        <xdr:cNvPr id="1059" name="Téglalap 1058">
          <a:extLst>
            <a:ext uri="{FF2B5EF4-FFF2-40B4-BE49-F238E27FC236}">
              <a16:creationId xmlns:a16="http://schemas.microsoft.com/office/drawing/2014/main" id="{88714E76-3F9A-4F2A-BB63-CBACFBA39847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604951" cy="3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608761</xdr:colOff>
      <xdr:row>296</xdr:row>
      <xdr:rowOff>31262</xdr:rowOff>
    </xdr:to>
    <xdr:sp macro="" textlink="">
      <xdr:nvSpPr>
        <xdr:cNvPr id="1060" name="Rectangle 2259">
          <a:extLst>
            <a:ext uri="{FF2B5EF4-FFF2-40B4-BE49-F238E27FC236}">
              <a16:creationId xmlns:a16="http://schemas.microsoft.com/office/drawing/2014/main" id="{A302AD30-AEB1-4364-8C37-0FD74764D8ED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60876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604951</xdr:colOff>
      <xdr:row>296</xdr:row>
      <xdr:rowOff>32024</xdr:rowOff>
    </xdr:to>
    <xdr:sp macro="" textlink="">
      <xdr:nvSpPr>
        <xdr:cNvPr id="1061" name="Téglalap 1">
          <a:extLst>
            <a:ext uri="{FF2B5EF4-FFF2-40B4-BE49-F238E27FC236}">
              <a16:creationId xmlns:a16="http://schemas.microsoft.com/office/drawing/2014/main" id="{F3CC66F6-23D6-4900-A992-49504E10B1BC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604951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604951</xdr:colOff>
      <xdr:row>296</xdr:row>
      <xdr:rowOff>32024</xdr:rowOff>
    </xdr:to>
    <xdr:sp macro="" textlink="">
      <xdr:nvSpPr>
        <xdr:cNvPr id="1062" name="Téglalap 2">
          <a:extLst>
            <a:ext uri="{FF2B5EF4-FFF2-40B4-BE49-F238E27FC236}">
              <a16:creationId xmlns:a16="http://schemas.microsoft.com/office/drawing/2014/main" id="{402EC4F0-B5F0-4942-BD52-4A95249B6175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604951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608761</xdr:colOff>
      <xdr:row>296</xdr:row>
      <xdr:rowOff>32024</xdr:rowOff>
    </xdr:to>
    <xdr:sp macro="" textlink="">
      <xdr:nvSpPr>
        <xdr:cNvPr id="1063" name="Téglalap 1">
          <a:extLst>
            <a:ext uri="{FF2B5EF4-FFF2-40B4-BE49-F238E27FC236}">
              <a16:creationId xmlns:a16="http://schemas.microsoft.com/office/drawing/2014/main" id="{BB9DF002-B049-4CB5-AF9B-01F7DD15F8B7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608761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608761</xdr:colOff>
      <xdr:row>296</xdr:row>
      <xdr:rowOff>32024</xdr:rowOff>
    </xdr:to>
    <xdr:sp macro="" textlink="">
      <xdr:nvSpPr>
        <xdr:cNvPr id="1064" name="Téglalap 2">
          <a:extLst>
            <a:ext uri="{FF2B5EF4-FFF2-40B4-BE49-F238E27FC236}">
              <a16:creationId xmlns:a16="http://schemas.microsoft.com/office/drawing/2014/main" id="{2BDAE96A-CB0C-46EA-B72C-EB8E9825A74F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608761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608761</xdr:colOff>
      <xdr:row>296</xdr:row>
      <xdr:rowOff>32405</xdr:rowOff>
    </xdr:to>
    <xdr:sp macro="" textlink="">
      <xdr:nvSpPr>
        <xdr:cNvPr id="1065" name="Téglalap 1">
          <a:extLst>
            <a:ext uri="{FF2B5EF4-FFF2-40B4-BE49-F238E27FC236}">
              <a16:creationId xmlns:a16="http://schemas.microsoft.com/office/drawing/2014/main" id="{CCCEBB7A-2B6E-42BB-A625-4FE41A34D7F6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60876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1060246</xdr:colOff>
      <xdr:row>296</xdr:row>
      <xdr:rowOff>32405</xdr:rowOff>
    </xdr:to>
    <xdr:sp macro="" textlink="">
      <xdr:nvSpPr>
        <xdr:cNvPr id="1066" name="Téglalap 2">
          <a:extLst>
            <a:ext uri="{FF2B5EF4-FFF2-40B4-BE49-F238E27FC236}">
              <a16:creationId xmlns:a16="http://schemas.microsoft.com/office/drawing/2014/main" id="{AF56BBEA-9BA4-4638-8756-670FD031F2B7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1060246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1060246</xdr:colOff>
      <xdr:row>296</xdr:row>
      <xdr:rowOff>32405</xdr:rowOff>
    </xdr:to>
    <xdr:sp macro="" textlink="">
      <xdr:nvSpPr>
        <xdr:cNvPr id="1067" name="Téglalap 2">
          <a:extLst>
            <a:ext uri="{FF2B5EF4-FFF2-40B4-BE49-F238E27FC236}">
              <a16:creationId xmlns:a16="http://schemas.microsoft.com/office/drawing/2014/main" id="{3E12B6BB-C1C8-4540-8303-6F958984412D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1060246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1060246</xdr:colOff>
      <xdr:row>296</xdr:row>
      <xdr:rowOff>32405</xdr:rowOff>
    </xdr:to>
    <xdr:sp macro="" textlink="">
      <xdr:nvSpPr>
        <xdr:cNvPr id="1068" name="Téglalap 2">
          <a:extLst>
            <a:ext uri="{FF2B5EF4-FFF2-40B4-BE49-F238E27FC236}">
              <a16:creationId xmlns:a16="http://schemas.microsoft.com/office/drawing/2014/main" id="{D6D847FD-FDA4-4204-A2E4-A15EBEA0C681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1060246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1060246</xdr:colOff>
      <xdr:row>296</xdr:row>
      <xdr:rowOff>32405</xdr:rowOff>
    </xdr:to>
    <xdr:sp macro="" textlink="">
      <xdr:nvSpPr>
        <xdr:cNvPr id="1069" name="Téglalap 2">
          <a:extLst>
            <a:ext uri="{FF2B5EF4-FFF2-40B4-BE49-F238E27FC236}">
              <a16:creationId xmlns:a16="http://schemas.microsoft.com/office/drawing/2014/main" id="{42C47655-A5CA-41CD-A878-DE9C7983796B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1060246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784021</xdr:colOff>
      <xdr:row>296</xdr:row>
      <xdr:rowOff>32405</xdr:rowOff>
    </xdr:to>
    <xdr:sp macro="" textlink="">
      <xdr:nvSpPr>
        <xdr:cNvPr id="1070" name="Téglalap 2">
          <a:extLst>
            <a:ext uri="{FF2B5EF4-FFF2-40B4-BE49-F238E27FC236}">
              <a16:creationId xmlns:a16="http://schemas.microsoft.com/office/drawing/2014/main" id="{0244AB25-F9A1-4A85-88E2-3C4C9526333C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784021</xdr:colOff>
      <xdr:row>296</xdr:row>
      <xdr:rowOff>32405</xdr:rowOff>
    </xdr:to>
    <xdr:sp macro="" textlink="">
      <xdr:nvSpPr>
        <xdr:cNvPr id="1071" name="Téglalap 2">
          <a:extLst>
            <a:ext uri="{FF2B5EF4-FFF2-40B4-BE49-F238E27FC236}">
              <a16:creationId xmlns:a16="http://schemas.microsoft.com/office/drawing/2014/main" id="{8DB1032B-9E73-4F49-81B3-E5D423E1816A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784021</xdr:colOff>
      <xdr:row>296</xdr:row>
      <xdr:rowOff>32405</xdr:rowOff>
    </xdr:to>
    <xdr:sp macro="" textlink="">
      <xdr:nvSpPr>
        <xdr:cNvPr id="1072" name="Téglalap 2">
          <a:extLst>
            <a:ext uri="{FF2B5EF4-FFF2-40B4-BE49-F238E27FC236}">
              <a16:creationId xmlns:a16="http://schemas.microsoft.com/office/drawing/2014/main" id="{C78B7A3F-4251-40CD-A7E4-0360F3852D7C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784021</xdr:colOff>
      <xdr:row>296</xdr:row>
      <xdr:rowOff>32405</xdr:rowOff>
    </xdr:to>
    <xdr:sp macro="" textlink="">
      <xdr:nvSpPr>
        <xdr:cNvPr id="1073" name="Téglalap 2">
          <a:extLst>
            <a:ext uri="{FF2B5EF4-FFF2-40B4-BE49-F238E27FC236}">
              <a16:creationId xmlns:a16="http://schemas.microsoft.com/office/drawing/2014/main" id="{F8726197-862F-4A1E-9237-142AFB5ECD33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784021</xdr:colOff>
      <xdr:row>296</xdr:row>
      <xdr:rowOff>32405</xdr:rowOff>
    </xdr:to>
    <xdr:sp macro="" textlink="">
      <xdr:nvSpPr>
        <xdr:cNvPr id="1074" name="Téglalap 2">
          <a:extLst>
            <a:ext uri="{FF2B5EF4-FFF2-40B4-BE49-F238E27FC236}">
              <a16:creationId xmlns:a16="http://schemas.microsoft.com/office/drawing/2014/main" id="{F732F3B2-612E-472C-956D-54A9783EB6FC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784021</xdr:colOff>
      <xdr:row>296</xdr:row>
      <xdr:rowOff>32405</xdr:rowOff>
    </xdr:to>
    <xdr:sp macro="" textlink="">
      <xdr:nvSpPr>
        <xdr:cNvPr id="1075" name="Téglalap 2">
          <a:extLst>
            <a:ext uri="{FF2B5EF4-FFF2-40B4-BE49-F238E27FC236}">
              <a16:creationId xmlns:a16="http://schemas.microsoft.com/office/drawing/2014/main" id="{BF9957D2-A1BD-4F78-AB67-47F0D5B212D0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784021</xdr:colOff>
      <xdr:row>296</xdr:row>
      <xdr:rowOff>32405</xdr:rowOff>
    </xdr:to>
    <xdr:sp macro="" textlink="">
      <xdr:nvSpPr>
        <xdr:cNvPr id="1076" name="Téglalap 2">
          <a:extLst>
            <a:ext uri="{FF2B5EF4-FFF2-40B4-BE49-F238E27FC236}">
              <a16:creationId xmlns:a16="http://schemas.microsoft.com/office/drawing/2014/main" id="{B923DB24-C7DA-4235-A8D7-7A394EE42B8E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784021</xdr:colOff>
      <xdr:row>296</xdr:row>
      <xdr:rowOff>32405</xdr:rowOff>
    </xdr:to>
    <xdr:sp macro="" textlink="">
      <xdr:nvSpPr>
        <xdr:cNvPr id="1077" name="Téglalap 2">
          <a:extLst>
            <a:ext uri="{FF2B5EF4-FFF2-40B4-BE49-F238E27FC236}">
              <a16:creationId xmlns:a16="http://schemas.microsoft.com/office/drawing/2014/main" id="{FC55A66E-A936-4BF3-BCE1-35267E4F17B1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784021</xdr:colOff>
      <xdr:row>296</xdr:row>
      <xdr:rowOff>32405</xdr:rowOff>
    </xdr:to>
    <xdr:sp macro="" textlink="">
      <xdr:nvSpPr>
        <xdr:cNvPr id="1078" name="Téglalap 2">
          <a:extLst>
            <a:ext uri="{FF2B5EF4-FFF2-40B4-BE49-F238E27FC236}">
              <a16:creationId xmlns:a16="http://schemas.microsoft.com/office/drawing/2014/main" id="{BCDA1C59-14CE-4B16-A8ED-CD557ACE2594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784021</xdr:colOff>
      <xdr:row>296</xdr:row>
      <xdr:rowOff>32405</xdr:rowOff>
    </xdr:to>
    <xdr:sp macro="" textlink="">
      <xdr:nvSpPr>
        <xdr:cNvPr id="1079" name="Téglalap 2">
          <a:extLst>
            <a:ext uri="{FF2B5EF4-FFF2-40B4-BE49-F238E27FC236}">
              <a16:creationId xmlns:a16="http://schemas.microsoft.com/office/drawing/2014/main" id="{D1F79705-4A16-4699-B2A8-D57245A084DC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784021</xdr:colOff>
      <xdr:row>296</xdr:row>
      <xdr:rowOff>32405</xdr:rowOff>
    </xdr:to>
    <xdr:sp macro="" textlink="">
      <xdr:nvSpPr>
        <xdr:cNvPr id="1080" name="Téglalap 2">
          <a:extLst>
            <a:ext uri="{FF2B5EF4-FFF2-40B4-BE49-F238E27FC236}">
              <a16:creationId xmlns:a16="http://schemas.microsoft.com/office/drawing/2014/main" id="{76EF5567-B746-437A-B75E-5ECEB489D940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784021</xdr:colOff>
      <xdr:row>296</xdr:row>
      <xdr:rowOff>32405</xdr:rowOff>
    </xdr:to>
    <xdr:sp macro="" textlink="">
      <xdr:nvSpPr>
        <xdr:cNvPr id="1081" name="Téglalap 2">
          <a:extLst>
            <a:ext uri="{FF2B5EF4-FFF2-40B4-BE49-F238E27FC236}">
              <a16:creationId xmlns:a16="http://schemas.microsoft.com/office/drawing/2014/main" id="{89DCA982-92A5-4790-A51F-C1BE85B1D737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690676</xdr:colOff>
      <xdr:row>296</xdr:row>
      <xdr:rowOff>72123</xdr:rowOff>
    </xdr:to>
    <xdr:sp macro="" textlink="">
      <xdr:nvSpPr>
        <xdr:cNvPr id="1082" name="Téglalap 1081">
          <a:extLst>
            <a:ext uri="{FF2B5EF4-FFF2-40B4-BE49-F238E27FC236}">
              <a16:creationId xmlns:a16="http://schemas.microsoft.com/office/drawing/2014/main" id="{13F44562-4CEA-41E2-A811-8BD11FADFFE6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690676" cy="721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784021</xdr:colOff>
      <xdr:row>296</xdr:row>
      <xdr:rowOff>32405</xdr:rowOff>
    </xdr:to>
    <xdr:sp macro="" textlink="">
      <xdr:nvSpPr>
        <xdr:cNvPr id="1083" name="Téglalap 2">
          <a:extLst>
            <a:ext uri="{FF2B5EF4-FFF2-40B4-BE49-F238E27FC236}">
              <a16:creationId xmlns:a16="http://schemas.microsoft.com/office/drawing/2014/main" id="{D2A816A0-86B6-47D3-9699-502D1E627AC3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784021</xdr:colOff>
      <xdr:row>296</xdr:row>
      <xdr:rowOff>32405</xdr:rowOff>
    </xdr:to>
    <xdr:sp macro="" textlink="">
      <xdr:nvSpPr>
        <xdr:cNvPr id="1084" name="Téglalap 2">
          <a:extLst>
            <a:ext uri="{FF2B5EF4-FFF2-40B4-BE49-F238E27FC236}">
              <a16:creationId xmlns:a16="http://schemas.microsoft.com/office/drawing/2014/main" id="{4802CFA3-BC10-4A8B-ADDC-DEC18E50F00E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784021</xdr:colOff>
      <xdr:row>296</xdr:row>
      <xdr:rowOff>32405</xdr:rowOff>
    </xdr:to>
    <xdr:sp macro="" textlink="">
      <xdr:nvSpPr>
        <xdr:cNvPr id="1085" name="Téglalap 2">
          <a:extLst>
            <a:ext uri="{FF2B5EF4-FFF2-40B4-BE49-F238E27FC236}">
              <a16:creationId xmlns:a16="http://schemas.microsoft.com/office/drawing/2014/main" id="{C9E5700B-9A57-4594-832E-21BE3E6C30DA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784021</xdr:colOff>
      <xdr:row>296</xdr:row>
      <xdr:rowOff>32405</xdr:rowOff>
    </xdr:to>
    <xdr:sp macro="" textlink="">
      <xdr:nvSpPr>
        <xdr:cNvPr id="1086" name="Téglalap 2">
          <a:extLst>
            <a:ext uri="{FF2B5EF4-FFF2-40B4-BE49-F238E27FC236}">
              <a16:creationId xmlns:a16="http://schemas.microsoft.com/office/drawing/2014/main" id="{CBA745CD-BCEB-4DA8-B7A9-23F972325CAF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604951</xdr:colOff>
      <xdr:row>296</xdr:row>
      <xdr:rowOff>31643</xdr:rowOff>
    </xdr:to>
    <xdr:sp macro="" textlink="">
      <xdr:nvSpPr>
        <xdr:cNvPr id="1087" name="Téglalap 1086">
          <a:extLst>
            <a:ext uri="{FF2B5EF4-FFF2-40B4-BE49-F238E27FC236}">
              <a16:creationId xmlns:a16="http://schemas.microsoft.com/office/drawing/2014/main" id="{5170BB4F-E972-43E9-A8F6-90D7103E0E8D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604951" cy="3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604951</xdr:colOff>
      <xdr:row>296</xdr:row>
      <xdr:rowOff>31643</xdr:rowOff>
    </xdr:to>
    <xdr:sp macro="" textlink="">
      <xdr:nvSpPr>
        <xdr:cNvPr id="1088" name="Téglalap 1087">
          <a:extLst>
            <a:ext uri="{FF2B5EF4-FFF2-40B4-BE49-F238E27FC236}">
              <a16:creationId xmlns:a16="http://schemas.microsoft.com/office/drawing/2014/main" id="{91EC04BA-30E8-4B1F-A623-2948202ADA78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604951" cy="3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608761</xdr:colOff>
      <xdr:row>296</xdr:row>
      <xdr:rowOff>31262</xdr:rowOff>
    </xdr:to>
    <xdr:sp macro="" textlink="">
      <xdr:nvSpPr>
        <xdr:cNvPr id="1089" name="Rectangle 2259">
          <a:extLst>
            <a:ext uri="{FF2B5EF4-FFF2-40B4-BE49-F238E27FC236}">
              <a16:creationId xmlns:a16="http://schemas.microsoft.com/office/drawing/2014/main" id="{81094A04-C63F-4568-AC9A-DF177C03568E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60876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604951</xdr:colOff>
      <xdr:row>296</xdr:row>
      <xdr:rowOff>32024</xdr:rowOff>
    </xdr:to>
    <xdr:sp macro="" textlink="">
      <xdr:nvSpPr>
        <xdr:cNvPr id="1090" name="Téglalap 1">
          <a:extLst>
            <a:ext uri="{FF2B5EF4-FFF2-40B4-BE49-F238E27FC236}">
              <a16:creationId xmlns:a16="http://schemas.microsoft.com/office/drawing/2014/main" id="{34EF7890-314F-4B7B-A8BA-A9FB5DC51916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604951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604951</xdr:colOff>
      <xdr:row>296</xdr:row>
      <xdr:rowOff>32024</xdr:rowOff>
    </xdr:to>
    <xdr:sp macro="" textlink="">
      <xdr:nvSpPr>
        <xdr:cNvPr id="1091" name="Téglalap 2">
          <a:extLst>
            <a:ext uri="{FF2B5EF4-FFF2-40B4-BE49-F238E27FC236}">
              <a16:creationId xmlns:a16="http://schemas.microsoft.com/office/drawing/2014/main" id="{864983DD-0E15-410B-87A9-6ACB00D3487A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604951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608761</xdr:colOff>
      <xdr:row>296</xdr:row>
      <xdr:rowOff>32024</xdr:rowOff>
    </xdr:to>
    <xdr:sp macro="" textlink="">
      <xdr:nvSpPr>
        <xdr:cNvPr id="1092" name="Téglalap 1">
          <a:extLst>
            <a:ext uri="{FF2B5EF4-FFF2-40B4-BE49-F238E27FC236}">
              <a16:creationId xmlns:a16="http://schemas.microsoft.com/office/drawing/2014/main" id="{0065CE81-70DE-4902-8567-79DED3121B62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608761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608761</xdr:colOff>
      <xdr:row>296</xdr:row>
      <xdr:rowOff>32024</xdr:rowOff>
    </xdr:to>
    <xdr:sp macro="" textlink="">
      <xdr:nvSpPr>
        <xdr:cNvPr id="1093" name="Téglalap 2">
          <a:extLst>
            <a:ext uri="{FF2B5EF4-FFF2-40B4-BE49-F238E27FC236}">
              <a16:creationId xmlns:a16="http://schemas.microsoft.com/office/drawing/2014/main" id="{0BD1C119-08A8-4B5F-BE83-3A45E6261A30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608761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608761</xdr:colOff>
      <xdr:row>296</xdr:row>
      <xdr:rowOff>32405</xdr:rowOff>
    </xdr:to>
    <xdr:sp macro="" textlink="">
      <xdr:nvSpPr>
        <xdr:cNvPr id="1094" name="Téglalap 1">
          <a:extLst>
            <a:ext uri="{FF2B5EF4-FFF2-40B4-BE49-F238E27FC236}">
              <a16:creationId xmlns:a16="http://schemas.microsoft.com/office/drawing/2014/main" id="{06EEDE3A-FC87-4BB3-B74C-B3C58C4C5DE7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60876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784021</xdr:colOff>
      <xdr:row>296</xdr:row>
      <xdr:rowOff>32405</xdr:rowOff>
    </xdr:to>
    <xdr:sp macro="" textlink="">
      <xdr:nvSpPr>
        <xdr:cNvPr id="1095" name="Téglalap 2">
          <a:extLst>
            <a:ext uri="{FF2B5EF4-FFF2-40B4-BE49-F238E27FC236}">
              <a16:creationId xmlns:a16="http://schemas.microsoft.com/office/drawing/2014/main" id="{C20C3AFF-94CF-49C5-A912-3138A0DCE157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784021</xdr:colOff>
      <xdr:row>296</xdr:row>
      <xdr:rowOff>32405</xdr:rowOff>
    </xdr:to>
    <xdr:sp macro="" textlink="">
      <xdr:nvSpPr>
        <xdr:cNvPr id="1096" name="Téglalap 2">
          <a:extLst>
            <a:ext uri="{FF2B5EF4-FFF2-40B4-BE49-F238E27FC236}">
              <a16:creationId xmlns:a16="http://schemas.microsoft.com/office/drawing/2014/main" id="{9F6AF339-D8B7-456D-8FAD-B531C688E1F3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784021</xdr:colOff>
      <xdr:row>296</xdr:row>
      <xdr:rowOff>32405</xdr:rowOff>
    </xdr:to>
    <xdr:sp macro="" textlink="">
      <xdr:nvSpPr>
        <xdr:cNvPr id="1097" name="Téglalap 2">
          <a:extLst>
            <a:ext uri="{FF2B5EF4-FFF2-40B4-BE49-F238E27FC236}">
              <a16:creationId xmlns:a16="http://schemas.microsoft.com/office/drawing/2014/main" id="{D5B86000-D469-4AB7-84EF-56D8254826A3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784021</xdr:colOff>
      <xdr:row>296</xdr:row>
      <xdr:rowOff>32405</xdr:rowOff>
    </xdr:to>
    <xdr:sp macro="" textlink="">
      <xdr:nvSpPr>
        <xdr:cNvPr id="1098" name="Téglalap 2">
          <a:extLst>
            <a:ext uri="{FF2B5EF4-FFF2-40B4-BE49-F238E27FC236}">
              <a16:creationId xmlns:a16="http://schemas.microsoft.com/office/drawing/2014/main" id="{4416508A-0563-44FC-A8F3-FFCA9AB3A460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604951</xdr:colOff>
      <xdr:row>296</xdr:row>
      <xdr:rowOff>31643</xdr:rowOff>
    </xdr:to>
    <xdr:sp macro="" textlink="">
      <xdr:nvSpPr>
        <xdr:cNvPr id="1099" name="Téglalap 1098">
          <a:extLst>
            <a:ext uri="{FF2B5EF4-FFF2-40B4-BE49-F238E27FC236}">
              <a16:creationId xmlns:a16="http://schemas.microsoft.com/office/drawing/2014/main" id="{39D9434F-B8A9-40C8-8211-BBC8ED42B64D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604951" cy="3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604951</xdr:colOff>
      <xdr:row>296</xdr:row>
      <xdr:rowOff>31643</xdr:rowOff>
    </xdr:to>
    <xdr:sp macro="" textlink="">
      <xdr:nvSpPr>
        <xdr:cNvPr id="1100" name="Téglalap 1099">
          <a:extLst>
            <a:ext uri="{FF2B5EF4-FFF2-40B4-BE49-F238E27FC236}">
              <a16:creationId xmlns:a16="http://schemas.microsoft.com/office/drawing/2014/main" id="{36147C4E-D2D9-45BF-9253-BEE4702C2A3E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604951" cy="3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608761</xdr:colOff>
      <xdr:row>296</xdr:row>
      <xdr:rowOff>31262</xdr:rowOff>
    </xdr:to>
    <xdr:sp macro="" textlink="">
      <xdr:nvSpPr>
        <xdr:cNvPr id="1101" name="Rectangle 2259">
          <a:extLst>
            <a:ext uri="{FF2B5EF4-FFF2-40B4-BE49-F238E27FC236}">
              <a16:creationId xmlns:a16="http://schemas.microsoft.com/office/drawing/2014/main" id="{2AE6564E-32F3-4697-9180-8EDD1B95760B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60876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604951</xdr:colOff>
      <xdr:row>296</xdr:row>
      <xdr:rowOff>32024</xdr:rowOff>
    </xdr:to>
    <xdr:sp macro="" textlink="">
      <xdr:nvSpPr>
        <xdr:cNvPr id="1102" name="Téglalap 1">
          <a:extLst>
            <a:ext uri="{FF2B5EF4-FFF2-40B4-BE49-F238E27FC236}">
              <a16:creationId xmlns:a16="http://schemas.microsoft.com/office/drawing/2014/main" id="{962A5B6A-1BDB-41F7-BA66-09B9A032BAC5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604951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604951</xdr:colOff>
      <xdr:row>296</xdr:row>
      <xdr:rowOff>32024</xdr:rowOff>
    </xdr:to>
    <xdr:sp macro="" textlink="">
      <xdr:nvSpPr>
        <xdr:cNvPr id="1103" name="Téglalap 2">
          <a:extLst>
            <a:ext uri="{FF2B5EF4-FFF2-40B4-BE49-F238E27FC236}">
              <a16:creationId xmlns:a16="http://schemas.microsoft.com/office/drawing/2014/main" id="{A3CB84F6-18F0-4BA3-93FB-DB0E6FC90C1C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604951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608761</xdr:colOff>
      <xdr:row>296</xdr:row>
      <xdr:rowOff>32024</xdr:rowOff>
    </xdr:to>
    <xdr:sp macro="" textlink="">
      <xdr:nvSpPr>
        <xdr:cNvPr id="1104" name="Téglalap 1">
          <a:extLst>
            <a:ext uri="{FF2B5EF4-FFF2-40B4-BE49-F238E27FC236}">
              <a16:creationId xmlns:a16="http://schemas.microsoft.com/office/drawing/2014/main" id="{D7984EA4-39B7-413A-88FB-D19258BBB056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608761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608761</xdr:colOff>
      <xdr:row>296</xdr:row>
      <xdr:rowOff>32024</xdr:rowOff>
    </xdr:to>
    <xdr:sp macro="" textlink="">
      <xdr:nvSpPr>
        <xdr:cNvPr id="1105" name="Téglalap 2">
          <a:extLst>
            <a:ext uri="{FF2B5EF4-FFF2-40B4-BE49-F238E27FC236}">
              <a16:creationId xmlns:a16="http://schemas.microsoft.com/office/drawing/2014/main" id="{F748BDC6-28F3-470F-BADE-9CFA8E5F9D17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608761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608761</xdr:colOff>
      <xdr:row>296</xdr:row>
      <xdr:rowOff>32405</xdr:rowOff>
    </xdr:to>
    <xdr:sp macro="" textlink="">
      <xdr:nvSpPr>
        <xdr:cNvPr id="1106" name="Téglalap 1">
          <a:extLst>
            <a:ext uri="{FF2B5EF4-FFF2-40B4-BE49-F238E27FC236}">
              <a16:creationId xmlns:a16="http://schemas.microsoft.com/office/drawing/2014/main" id="{559AA6D7-6CB9-4ED0-AAC2-72A9010E2AE0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60876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784021</xdr:colOff>
      <xdr:row>296</xdr:row>
      <xdr:rowOff>32405</xdr:rowOff>
    </xdr:to>
    <xdr:sp macro="" textlink="">
      <xdr:nvSpPr>
        <xdr:cNvPr id="1107" name="Téglalap 2">
          <a:extLst>
            <a:ext uri="{FF2B5EF4-FFF2-40B4-BE49-F238E27FC236}">
              <a16:creationId xmlns:a16="http://schemas.microsoft.com/office/drawing/2014/main" id="{DBB7819F-BC22-4B89-AAA5-0304A4EEE1EF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784021</xdr:colOff>
      <xdr:row>296</xdr:row>
      <xdr:rowOff>32405</xdr:rowOff>
    </xdr:to>
    <xdr:sp macro="" textlink="">
      <xdr:nvSpPr>
        <xdr:cNvPr id="1108" name="Téglalap 2">
          <a:extLst>
            <a:ext uri="{FF2B5EF4-FFF2-40B4-BE49-F238E27FC236}">
              <a16:creationId xmlns:a16="http://schemas.microsoft.com/office/drawing/2014/main" id="{D4347ADB-A4BA-4FF8-ADBD-8446A3F36F52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784021</xdr:colOff>
      <xdr:row>296</xdr:row>
      <xdr:rowOff>32405</xdr:rowOff>
    </xdr:to>
    <xdr:sp macro="" textlink="">
      <xdr:nvSpPr>
        <xdr:cNvPr id="1109" name="Téglalap 2">
          <a:extLst>
            <a:ext uri="{FF2B5EF4-FFF2-40B4-BE49-F238E27FC236}">
              <a16:creationId xmlns:a16="http://schemas.microsoft.com/office/drawing/2014/main" id="{A068E044-64F2-4074-B508-D8722036C559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784021</xdr:colOff>
      <xdr:row>296</xdr:row>
      <xdr:rowOff>32405</xdr:rowOff>
    </xdr:to>
    <xdr:sp macro="" textlink="">
      <xdr:nvSpPr>
        <xdr:cNvPr id="1110" name="Téglalap 2">
          <a:extLst>
            <a:ext uri="{FF2B5EF4-FFF2-40B4-BE49-F238E27FC236}">
              <a16:creationId xmlns:a16="http://schemas.microsoft.com/office/drawing/2014/main" id="{D6552356-31C5-4F2F-A1A7-30F9B24337A0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784021</xdr:colOff>
      <xdr:row>296</xdr:row>
      <xdr:rowOff>32405</xdr:rowOff>
    </xdr:to>
    <xdr:sp macro="" textlink="">
      <xdr:nvSpPr>
        <xdr:cNvPr id="1111" name="Téglalap 2">
          <a:extLst>
            <a:ext uri="{FF2B5EF4-FFF2-40B4-BE49-F238E27FC236}">
              <a16:creationId xmlns:a16="http://schemas.microsoft.com/office/drawing/2014/main" id="{4127D683-8F53-483A-AC42-9734A66556D0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784021</xdr:colOff>
      <xdr:row>296</xdr:row>
      <xdr:rowOff>32405</xdr:rowOff>
    </xdr:to>
    <xdr:sp macro="" textlink="">
      <xdr:nvSpPr>
        <xdr:cNvPr id="1112" name="Téglalap 2">
          <a:extLst>
            <a:ext uri="{FF2B5EF4-FFF2-40B4-BE49-F238E27FC236}">
              <a16:creationId xmlns:a16="http://schemas.microsoft.com/office/drawing/2014/main" id="{F6209AD7-DEA2-4524-AE9A-0900FC7160ED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784021</xdr:colOff>
      <xdr:row>296</xdr:row>
      <xdr:rowOff>32405</xdr:rowOff>
    </xdr:to>
    <xdr:sp macro="" textlink="">
      <xdr:nvSpPr>
        <xdr:cNvPr id="1113" name="Téglalap 2">
          <a:extLst>
            <a:ext uri="{FF2B5EF4-FFF2-40B4-BE49-F238E27FC236}">
              <a16:creationId xmlns:a16="http://schemas.microsoft.com/office/drawing/2014/main" id="{0CDE2D8A-D1FF-4060-88EA-F059EF8B9183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784021</xdr:colOff>
      <xdr:row>296</xdr:row>
      <xdr:rowOff>32405</xdr:rowOff>
    </xdr:to>
    <xdr:sp macro="" textlink="">
      <xdr:nvSpPr>
        <xdr:cNvPr id="1114" name="Téglalap 2">
          <a:extLst>
            <a:ext uri="{FF2B5EF4-FFF2-40B4-BE49-F238E27FC236}">
              <a16:creationId xmlns:a16="http://schemas.microsoft.com/office/drawing/2014/main" id="{45626289-7F59-4A3A-9FBA-720B67DEDF01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2476500</xdr:colOff>
      <xdr:row>296</xdr:row>
      <xdr:rowOff>0</xdr:rowOff>
    </xdr:from>
    <xdr:to>
      <xdr:col>3</xdr:col>
      <xdr:colOff>3171939</xdr:colOff>
      <xdr:row>296</xdr:row>
      <xdr:rowOff>72123</xdr:rowOff>
    </xdr:to>
    <xdr:sp macro="" textlink="">
      <xdr:nvSpPr>
        <xdr:cNvPr id="1115" name="Téglalap 1114">
          <a:extLst>
            <a:ext uri="{FF2B5EF4-FFF2-40B4-BE49-F238E27FC236}">
              <a16:creationId xmlns:a16="http://schemas.microsoft.com/office/drawing/2014/main" id="{6B983857-DB53-4D6C-8EE6-8E8004908A4D}"/>
            </a:ext>
          </a:extLst>
        </xdr:cNvPr>
        <xdr:cNvSpPr>
          <a:spLocks noChangeArrowheads="1"/>
        </xdr:cNvSpPr>
      </xdr:nvSpPr>
      <xdr:spPr bwMode="auto">
        <a:xfrm>
          <a:off x="4610100" y="3486150"/>
          <a:ext cx="695439" cy="721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784021</xdr:colOff>
      <xdr:row>296</xdr:row>
      <xdr:rowOff>32405</xdr:rowOff>
    </xdr:to>
    <xdr:sp macro="" textlink="">
      <xdr:nvSpPr>
        <xdr:cNvPr id="1116" name="Téglalap 2">
          <a:extLst>
            <a:ext uri="{FF2B5EF4-FFF2-40B4-BE49-F238E27FC236}">
              <a16:creationId xmlns:a16="http://schemas.microsoft.com/office/drawing/2014/main" id="{0F444315-8955-41B0-AB06-A2F13D438A45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784021</xdr:colOff>
      <xdr:row>296</xdr:row>
      <xdr:rowOff>32405</xdr:rowOff>
    </xdr:to>
    <xdr:sp macro="" textlink="">
      <xdr:nvSpPr>
        <xdr:cNvPr id="1117" name="Téglalap 2">
          <a:extLst>
            <a:ext uri="{FF2B5EF4-FFF2-40B4-BE49-F238E27FC236}">
              <a16:creationId xmlns:a16="http://schemas.microsoft.com/office/drawing/2014/main" id="{247F5408-34EC-4169-9834-7E3231650A8A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296</xdr:row>
      <xdr:rowOff>0</xdr:rowOff>
    </xdr:from>
    <xdr:to>
      <xdr:col>3</xdr:col>
      <xdr:colOff>784021</xdr:colOff>
      <xdr:row>296</xdr:row>
      <xdr:rowOff>32405</xdr:rowOff>
    </xdr:to>
    <xdr:sp macro="" textlink="">
      <xdr:nvSpPr>
        <xdr:cNvPr id="1118" name="Téglalap 2">
          <a:extLst>
            <a:ext uri="{FF2B5EF4-FFF2-40B4-BE49-F238E27FC236}">
              <a16:creationId xmlns:a16="http://schemas.microsoft.com/office/drawing/2014/main" id="{B0185907-B5E7-4B9F-93BC-F4918AD8A9B7}"/>
            </a:ext>
          </a:extLst>
        </xdr:cNvPr>
        <xdr:cNvSpPr>
          <a:spLocks noChangeArrowheads="1"/>
        </xdr:cNvSpPr>
      </xdr:nvSpPr>
      <xdr:spPr bwMode="auto">
        <a:xfrm>
          <a:off x="2133600" y="34861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604951</xdr:colOff>
      <xdr:row>395</xdr:row>
      <xdr:rowOff>31643</xdr:rowOff>
    </xdr:to>
    <xdr:sp macro="" textlink="">
      <xdr:nvSpPr>
        <xdr:cNvPr id="1119" name="Téglalap 1118">
          <a:extLst>
            <a:ext uri="{FF2B5EF4-FFF2-40B4-BE49-F238E27FC236}">
              <a16:creationId xmlns:a16="http://schemas.microsoft.com/office/drawing/2014/main" id="{453AF1D5-9DA6-4027-B14F-4AFAA861D1B2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604951" cy="3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604951</xdr:colOff>
      <xdr:row>395</xdr:row>
      <xdr:rowOff>31643</xdr:rowOff>
    </xdr:to>
    <xdr:sp macro="" textlink="">
      <xdr:nvSpPr>
        <xdr:cNvPr id="1120" name="Téglalap 1119">
          <a:extLst>
            <a:ext uri="{FF2B5EF4-FFF2-40B4-BE49-F238E27FC236}">
              <a16:creationId xmlns:a16="http://schemas.microsoft.com/office/drawing/2014/main" id="{A41C8A68-F1C5-4C48-8892-15ACAD542B52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604951" cy="3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608761</xdr:colOff>
      <xdr:row>395</xdr:row>
      <xdr:rowOff>31262</xdr:rowOff>
    </xdr:to>
    <xdr:sp macro="" textlink="">
      <xdr:nvSpPr>
        <xdr:cNvPr id="1121" name="Rectangle 2259">
          <a:extLst>
            <a:ext uri="{FF2B5EF4-FFF2-40B4-BE49-F238E27FC236}">
              <a16:creationId xmlns:a16="http://schemas.microsoft.com/office/drawing/2014/main" id="{154570F7-EE67-4770-9E13-DF480CB97099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60876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604951</xdr:colOff>
      <xdr:row>395</xdr:row>
      <xdr:rowOff>32024</xdr:rowOff>
    </xdr:to>
    <xdr:sp macro="" textlink="">
      <xdr:nvSpPr>
        <xdr:cNvPr id="1122" name="Téglalap 1">
          <a:extLst>
            <a:ext uri="{FF2B5EF4-FFF2-40B4-BE49-F238E27FC236}">
              <a16:creationId xmlns:a16="http://schemas.microsoft.com/office/drawing/2014/main" id="{058C3D80-FE39-4A7C-A374-76693627D7FC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604951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604951</xdr:colOff>
      <xdr:row>395</xdr:row>
      <xdr:rowOff>32024</xdr:rowOff>
    </xdr:to>
    <xdr:sp macro="" textlink="">
      <xdr:nvSpPr>
        <xdr:cNvPr id="1123" name="Téglalap 2">
          <a:extLst>
            <a:ext uri="{FF2B5EF4-FFF2-40B4-BE49-F238E27FC236}">
              <a16:creationId xmlns:a16="http://schemas.microsoft.com/office/drawing/2014/main" id="{8D922F21-7CA5-4419-92FD-AF0DD3E3519D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604951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608761</xdr:colOff>
      <xdr:row>395</xdr:row>
      <xdr:rowOff>32024</xdr:rowOff>
    </xdr:to>
    <xdr:sp macro="" textlink="">
      <xdr:nvSpPr>
        <xdr:cNvPr id="1124" name="Téglalap 1">
          <a:extLst>
            <a:ext uri="{FF2B5EF4-FFF2-40B4-BE49-F238E27FC236}">
              <a16:creationId xmlns:a16="http://schemas.microsoft.com/office/drawing/2014/main" id="{E91BA766-E0F1-46AA-99C4-3EF1BDCD6118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608761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608761</xdr:colOff>
      <xdr:row>395</xdr:row>
      <xdr:rowOff>32024</xdr:rowOff>
    </xdr:to>
    <xdr:sp macro="" textlink="">
      <xdr:nvSpPr>
        <xdr:cNvPr id="1125" name="Téglalap 2">
          <a:extLst>
            <a:ext uri="{FF2B5EF4-FFF2-40B4-BE49-F238E27FC236}">
              <a16:creationId xmlns:a16="http://schemas.microsoft.com/office/drawing/2014/main" id="{38F8505B-0FCD-4D65-BB0E-0F53688FAA31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608761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608761</xdr:colOff>
      <xdr:row>395</xdr:row>
      <xdr:rowOff>32405</xdr:rowOff>
    </xdr:to>
    <xdr:sp macro="" textlink="">
      <xdr:nvSpPr>
        <xdr:cNvPr id="1126" name="Téglalap 1">
          <a:extLst>
            <a:ext uri="{FF2B5EF4-FFF2-40B4-BE49-F238E27FC236}">
              <a16:creationId xmlns:a16="http://schemas.microsoft.com/office/drawing/2014/main" id="{863A2A99-5C9D-4259-ABC4-4896A81EE163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60876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1060246</xdr:colOff>
      <xdr:row>395</xdr:row>
      <xdr:rowOff>32405</xdr:rowOff>
    </xdr:to>
    <xdr:sp macro="" textlink="">
      <xdr:nvSpPr>
        <xdr:cNvPr id="1127" name="Téglalap 2">
          <a:extLst>
            <a:ext uri="{FF2B5EF4-FFF2-40B4-BE49-F238E27FC236}">
              <a16:creationId xmlns:a16="http://schemas.microsoft.com/office/drawing/2014/main" id="{C90A77A2-A7F1-462D-9EAE-452325E97065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1060246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1060246</xdr:colOff>
      <xdr:row>395</xdr:row>
      <xdr:rowOff>32405</xdr:rowOff>
    </xdr:to>
    <xdr:sp macro="" textlink="">
      <xdr:nvSpPr>
        <xdr:cNvPr id="1128" name="Téglalap 2">
          <a:extLst>
            <a:ext uri="{FF2B5EF4-FFF2-40B4-BE49-F238E27FC236}">
              <a16:creationId xmlns:a16="http://schemas.microsoft.com/office/drawing/2014/main" id="{AFFDC123-E7FE-471D-BB09-97BA478FEE16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1060246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1060246</xdr:colOff>
      <xdr:row>395</xdr:row>
      <xdr:rowOff>32405</xdr:rowOff>
    </xdr:to>
    <xdr:sp macro="" textlink="">
      <xdr:nvSpPr>
        <xdr:cNvPr id="1129" name="Téglalap 2">
          <a:extLst>
            <a:ext uri="{FF2B5EF4-FFF2-40B4-BE49-F238E27FC236}">
              <a16:creationId xmlns:a16="http://schemas.microsoft.com/office/drawing/2014/main" id="{F92B4399-CBD5-42A7-93E6-70789A950606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1060246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1060246</xdr:colOff>
      <xdr:row>395</xdr:row>
      <xdr:rowOff>32405</xdr:rowOff>
    </xdr:to>
    <xdr:sp macro="" textlink="">
      <xdr:nvSpPr>
        <xdr:cNvPr id="1130" name="Téglalap 2">
          <a:extLst>
            <a:ext uri="{FF2B5EF4-FFF2-40B4-BE49-F238E27FC236}">
              <a16:creationId xmlns:a16="http://schemas.microsoft.com/office/drawing/2014/main" id="{FBB031D5-E7A9-4CE7-A5ED-5F0FFECFAD02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1060246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604951</xdr:colOff>
      <xdr:row>395</xdr:row>
      <xdr:rowOff>31643</xdr:rowOff>
    </xdr:to>
    <xdr:sp macro="" textlink="">
      <xdr:nvSpPr>
        <xdr:cNvPr id="1131" name="Téglalap 1130">
          <a:extLst>
            <a:ext uri="{FF2B5EF4-FFF2-40B4-BE49-F238E27FC236}">
              <a16:creationId xmlns:a16="http://schemas.microsoft.com/office/drawing/2014/main" id="{D99B8D16-3001-43E1-9D69-E4D9E11728D7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604951" cy="3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604951</xdr:colOff>
      <xdr:row>395</xdr:row>
      <xdr:rowOff>31643</xdr:rowOff>
    </xdr:to>
    <xdr:sp macro="" textlink="">
      <xdr:nvSpPr>
        <xdr:cNvPr id="1132" name="Téglalap 1131">
          <a:extLst>
            <a:ext uri="{FF2B5EF4-FFF2-40B4-BE49-F238E27FC236}">
              <a16:creationId xmlns:a16="http://schemas.microsoft.com/office/drawing/2014/main" id="{7300B7AA-E005-4411-B8DC-D5A1A2282655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604951" cy="3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608761</xdr:colOff>
      <xdr:row>395</xdr:row>
      <xdr:rowOff>31262</xdr:rowOff>
    </xdr:to>
    <xdr:sp macro="" textlink="">
      <xdr:nvSpPr>
        <xdr:cNvPr id="1133" name="Rectangle 2259">
          <a:extLst>
            <a:ext uri="{FF2B5EF4-FFF2-40B4-BE49-F238E27FC236}">
              <a16:creationId xmlns:a16="http://schemas.microsoft.com/office/drawing/2014/main" id="{029CB73F-503C-47AA-9066-9E435505F2D8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60876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604951</xdr:colOff>
      <xdr:row>395</xdr:row>
      <xdr:rowOff>32024</xdr:rowOff>
    </xdr:to>
    <xdr:sp macro="" textlink="">
      <xdr:nvSpPr>
        <xdr:cNvPr id="1134" name="Téglalap 1">
          <a:extLst>
            <a:ext uri="{FF2B5EF4-FFF2-40B4-BE49-F238E27FC236}">
              <a16:creationId xmlns:a16="http://schemas.microsoft.com/office/drawing/2014/main" id="{69D5E0D4-E728-429E-A7AA-4652916969B6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604951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604951</xdr:colOff>
      <xdr:row>395</xdr:row>
      <xdr:rowOff>32024</xdr:rowOff>
    </xdr:to>
    <xdr:sp macro="" textlink="">
      <xdr:nvSpPr>
        <xdr:cNvPr id="1135" name="Téglalap 2">
          <a:extLst>
            <a:ext uri="{FF2B5EF4-FFF2-40B4-BE49-F238E27FC236}">
              <a16:creationId xmlns:a16="http://schemas.microsoft.com/office/drawing/2014/main" id="{AC506E4B-B365-4E10-A3BB-69EBCA52C3B2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604951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608761</xdr:colOff>
      <xdr:row>395</xdr:row>
      <xdr:rowOff>32024</xdr:rowOff>
    </xdr:to>
    <xdr:sp macro="" textlink="">
      <xdr:nvSpPr>
        <xdr:cNvPr id="1136" name="Téglalap 1">
          <a:extLst>
            <a:ext uri="{FF2B5EF4-FFF2-40B4-BE49-F238E27FC236}">
              <a16:creationId xmlns:a16="http://schemas.microsoft.com/office/drawing/2014/main" id="{C154B54F-3B84-4324-952F-926CA0293F26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608761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608761</xdr:colOff>
      <xdr:row>395</xdr:row>
      <xdr:rowOff>32024</xdr:rowOff>
    </xdr:to>
    <xdr:sp macro="" textlink="">
      <xdr:nvSpPr>
        <xdr:cNvPr id="1137" name="Téglalap 2">
          <a:extLst>
            <a:ext uri="{FF2B5EF4-FFF2-40B4-BE49-F238E27FC236}">
              <a16:creationId xmlns:a16="http://schemas.microsoft.com/office/drawing/2014/main" id="{B0512F88-E5A7-4B3C-AD95-836E31D4D66C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608761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608761</xdr:colOff>
      <xdr:row>395</xdr:row>
      <xdr:rowOff>32405</xdr:rowOff>
    </xdr:to>
    <xdr:sp macro="" textlink="">
      <xdr:nvSpPr>
        <xdr:cNvPr id="1138" name="Téglalap 1">
          <a:extLst>
            <a:ext uri="{FF2B5EF4-FFF2-40B4-BE49-F238E27FC236}">
              <a16:creationId xmlns:a16="http://schemas.microsoft.com/office/drawing/2014/main" id="{111E8726-BA0F-4450-A1E5-A4C692C5E9DB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60876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1060246</xdr:colOff>
      <xdr:row>395</xdr:row>
      <xdr:rowOff>32405</xdr:rowOff>
    </xdr:to>
    <xdr:sp macro="" textlink="">
      <xdr:nvSpPr>
        <xdr:cNvPr id="1139" name="Téglalap 2">
          <a:extLst>
            <a:ext uri="{FF2B5EF4-FFF2-40B4-BE49-F238E27FC236}">
              <a16:creationId xmlns:a16="http://schemas.microsoft.com/office/drawing/2014/main" id="{735DA92A-094A-4C87-A90A-7A76E1779857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1060246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1060246</xdr:colOff>
      <xdr:row>395</xdr:row>
      <xdr:rowOff>32405</xdr:rowOff>
    </xdr:to>
    <xdr:sp macro="" textlink="">
      <xdr:nvSpPr>
        <xdr:cNvPr id="1140" name="Téglalap 2">
          <a:extLst>
            <a:ext uri="{FF2B5EF4-FFF2-40B4-BE49-F238E27FC236}">
              <a16:creationId xmlns:a16="http://schemas.microsoft.com/office/drawing/2014/main" id="{C0DCF5C1-504E-476A-AC70-61B9E63BE883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1060246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1060246</xdr:colOff>
      <xdr:row>395</xdr:row>
      <xdr:rowOff>32405</xdr:rowOff>
    </xdr:to>
    <xdr:sp macro="" textlink="">
      <xdr:nvSpPr>
        <xdr:cNvPr id="1141" name="Téglalap 2">
          <a:extLst>
            <a:ext uri="{FF2B5EF4-FFF2-40B4-BE49-F238E27FC236}">
              <a16:creationId xmlns:a16="http://schemas.microsoft.com/office/drawing/2014/main" id="{19BB290C-9606-4055-AF34-5E5A149B11CB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1060246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1060246</xdr:colOff>
      <xdr:row>395</xdr:row>
      <xdr:rowOff>32405</xdr:rowOff>
    </xdr:to>
    <xdr:sp macro="" textlink="">
      <xdr:nvSpPr>
        <xdr:cNvPr id="1142" name="Téglalap 2">
          <a:extLst>
            <a:ext uri="{FF2B5EF4-FFF2-40B4-BE49-F238E27FC236}">
              <a16:creationId xmlns:a16="http://schemas.microsoft.com/office/drawing/2014/main" id="{7C67EE82-052C-4808-97FE-313BE27D2853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1060246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784021</xdr:colOff>
      <xdr:row>395</xdr:row>
      <xdr:rowOff>32405</xdr:rowOff>
    </xdr:to>
    <xdr:sp macro="" textlink="">
      <xdr:nvSpPr>
        <xdr:cNvPr id="1143" name="Téglalap 2">
          <a:extLst>
            <a:ext uri="{FF2B5EF4-FFF2-40B4-BE49-F238E27FC236}">
              <a16:creationId xmlns:a16="http://schemas.microsoft.com/office/drawing/2014/main" id="{EB2832A2-E619-4C73-907C-9123BFFFC5CA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784021</xdr:colOff>
      <xdr:row>395</xdr:row>
      <xdr:rowOff>32405</xdr:rowOff>
    </xdr:to>
    <xdr:sp macro="" textlink="">
      <xdr:nvSpPr>
        <xdr:cNvPr id="1144" name="Téglalap 2">
          <a:extLst>
            <a:ext uri="{FF2B5EF4-FFF2-40B4-BE49-F238E27FC236}">
              <a16:creationId xmlns:a16="http://schemas.microsoft.com/office/drawing/2014/main" id="{176CDE2D-1E59-4243-B4DC-5876421CAA9F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784021</xdr:colOff>
      <xdr:row>395</xdr:row>
      <xdr:rowOff>32405</xdr:rowOff>
    </xdr:to>
    <xdr:sp macro="" textlink="">
      <xdr:nvSpPr>
        <xdr:cNvPr id="1145" name="Téglalap 2">
          <a:extLst>
            <a:ext uri="{FF2B5EF4-FFF2-40B4-BE49-F238E27FC236}">
              <a16:creationId xmlns:a16="http://schemas.microsoft.com/office/drawing/2014/main" id="{F54AA38C-BE35-4EB6-891F-AB83D155A502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784021</xdr:colOff>
      <xdr:row>395</xdr:row>
      <xdr:rowOff>32405</xdr:rowOff>
    </xdr:to>
    <xdr:sp macro="" textlink="">
      <xdr:nvSpPr>
        <xdr:cNvPr id="1146" name="Téglalap 2">
          <a:extLst>
            <a:ext uri="{FF2B5EF4-FFF2-40B4-BE49-F238E27FC236}">
              <a16:creationId xmlns:a16="http://schemas.microsoft.com/office/drawing/2014/main" id="{F953B579-3EC4-49E3-A59D-05BFD2FD2881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784021</xdr:colOff>
      <xdr:row>395</xdr:row>
      <xdr:rowOff>32405</xdr:rowOff>
    </xdr:to>
    <xdr:sp macro="" textlink="">
      <xdr:nvSpPr>
        <xdr:cNvPr id="1147" name="Téglalap 2">
          <a:extLst>
            <a:ext uri="{FF2B5EF4-FFF2-40B4-BE49-F238E27FC236}">
              <a16:creationId xmlns:a16="http://schemas.microsoft.com/office/drawing/2014/main" id="{758F72A5-EAD1-4A1B-A1AD-0A5FD5A04106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784021</xdr:colOff>
      <xdr:row>395</xdr:row>
      <xdr:rowOff>32405</xdr:rowOff>
    </xdr:to>
    <xdr:sp macro="" textlink="">
      <xdr:nvSpPr>
        <xdr:cNvPr id="1148" name="Téglalap 2">
          <a:extLst>
            <a:ext uri="{FF2B5EF4-FFF2-40B4-BE49-F238E27FC236}">
              <a16:creationId xmlns:a16="http://schemas.microsoft.com/office/drawing/2014/main" id="{3EAA45B0-4174-41F1-BA33-BEAD7D4879BA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784021</xdr:colOff>
      <xdr:row>395</xdr:row>
      <xdr:rowOff>32405</xdr:rowOff>
    </xdr:to>
    <xdr:sp macro="" textlink="">
      <xdr:nvSpPr>
        <xdr:cNvPr id="1149" name="Téglalap 2">
          <a:extLst>
            <a:ext uri="{FF2B5EF4-FFF2-40B4-BE49-F238E27FC236}">
              <a16:creationId xmlns:a16="http://schemas.microsoft.com/office/drawing/2014/main" id="{D3331EF4-8559-432C-8EBE-8BCA7EA252D9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784021</xdr:colOff>
      <xdr:row>395</xdr:row>
      <xdr:rowOff>32405</xdr:rowOff>
    </xdr:to>
    <xdr:sp macro="" textlink="">
      <xdr:nvSpPr>
        <xdr:cNvPr id="1150" name="Téglalap 2">
          <a:extLst>
            <a:ext uri="{FF2B5EF4-FFF2-40B4-BE49-F238E27FC236}">
              <a16:creationId xmlns:a16="http://schemas.microsoft.com/office/drawing/2014/main" id="{3D396AE5-8A8A-47A9-9D2A-C5C2577B9936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784021</xdr:colOff>
      <xdr:row>395</xdr:row>
      <xdr:rowOff>32405</xdr:rowOff>
    </xdr:to>
    <xdr:sp macro="" textlink="">
      <xdr:nvSpPr>
        <xdr:cNvPr id="1151" name="Téglalap 2">
          <a:extLst>
            <a:ext uri="{FF2B5EF4-FFF2-40B4-BE49-F238E27FC236}">
              <a16:creationId xmlns:a16="http://schemas.microsoft.com/office/drawing/2014/main" id="{73B272DB-CBED-4633-83DE-98B3F28F6B8F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784021</xdr:colOff>
      <xdr:row>395</xdr:row>
      <xdr:rowOff>32405</xdr:rowOff>
    </xdr:to>
    <xdr:sp macro="" textlink="">
      <xdr:nvSpPr>
        <xdr:cNvPr id="1152" name="Téglalap 2">
          <a:extLst>
            <a:ext uri="{FF2B5EF4-FFF2-40B4-BE49-F238E27FC236}">
              <a16:creationId xmlns:a16="http://schemas.microsoft.com/office/drawing/2014/main" id="{D4D805C4-6C7C-4515-9327-E59F8BBE91DD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784021</xdr:colOff>
      <xdr:row>395</xdr:row>
      <xdr:rowOff>32405</xdr:rowOff>
    </xdr:to>
    <xdr:sp macro="" textlink="">
      <xdr:nvSpPr>
        <xdr:cNvPr id="1153" name="Téglalap 2">
          <a:extLst>
            <a:ext uri="{FF2B5EF4-FFF2-40B4-BE49-F238E27FC236}">
              <a16:creationId xmlns:a16="http://schemas.microsoft.com/office/drawing/2014/main" id="{A47E9839-5A29-463D-BAEF-1648AE673AEA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784021</xdr:colOff>
      <xdr:row>395</xdr:row>
      <xdr:rowOff>32405</xdr:rowOff>
    </xdr:to>
    <xdr:sp macro="" textlink="">
      <xdr:nvSpPr>
        <xdr:cNvPr id="1154" name="Téglalap 2">
          <a:extLst>
            <a:ext uri="{FF2B5EF4-FFF2-40B4-BE49-F238E27FC236}">
              <a16:creationId xmlns:a16="http://schemas.microsoft.com/office/drawing/2014/main" id="{FA49C8B2-E4C6-4DB6-9BEC-5A730264BD29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690676</xdr:colOff>
      <xdr:row>395</xdr:row>
      <xdr:rowOff>72123</xdr:rowOff>
    </xdr:to>
    <xdr:sp macro="" textlink="">
      <xdr:nvSpPr>
        <xdr:cNvPr id="1155" name="Téglalap 1154">
          <a:extLst>
            <a:ext uri="{FF2B5EF4-FFF2-40B4-BE49-F238E27FC236}">
              <a16:creationId xmlns:a16="http://schemas.microsoft.com/office/drawing/2014/main" id="{9F7E5A9E-17DE-4651-81F9-AAE27642D061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690676" cy="721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784021</xdr:colOff>
      <xdr:row>395</xdr:row>
      <xdr:rowOff>32405</xdr:rowOff>
    </xdr:to>
    <xdr:sp macro="" textlink="">
      <xdr:nvSpPr>
        <xdr:cNvPr id="1156" name="Téglalap 2">
          <a:extLst>
            <a:ext uri="{FF2B5EF4-FFF2-40B4-BE49-F238E27FC236}">
              <a16:creationId xmlns:a16="http://schemas.microsoft.com/office/drawing/2014/main" id="{41F44AC2-6E2C-43F8-9B43-F311DE09AD7F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784021</xdr:colOff>
      <xdr:row>395</xdr:row>
      <xdr:rowOff>32405</xdr:rowOff>
    </xdr:to>
    <xdr:sp macro="" textlink="">
      <xdr:nvSpPr>
        <xdr:cNvPr id="1157" name="Téglalap 2">
          <a:extLst>
            <a:ext uri="{FF2B5EF4-FFF2-40B4-BE49-F238E27FC236}">
              <a16:creationId xmlns:a16="http://schemas.microsoft.com/office/drawing/2014/main" id="{0912B8CE-5512-43C8-B55A-045A28ADE4C6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784021</xdr:colOff>
      <xdr:row>395</xdr:row>
      <xdr:rowOff>32405</xdr:rowOff>
    </xdr:to>
    <xdr:sp macro="" textlink="">
      <xdr:nvSpPr>
        <xdr:cNvPr id="1158" name="Téglalap 2">
          <a:extLst>
            <a:ext uri="{FF2B5EF4-FFF2-40B4-BE49-F238E27FC236}">
              <a16:creationId xmlns:a16="http://schemas.microsoft.com/office/drawing/2014/main" id="{17BB9A48-BDAC-4F11-9C10-9EC996A6FD48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784021</xdr:colOff>
      <xdr:row>395</xdr:row>
      <xdr:rowOff>32405</xdr:rowOff>
    </xdr:to>
    <xdr:sp macro="" textlink="">
      <xdr:nvSpPr>
        <xdr:cNvPr id="1159" name="Téglalap 2">
          <a:extLst>
            <a:ext uri="{FF2B5EF4-FFF2-40B4-BE49-F238E27FC236}">
              <a16:creationId xmlns:a16="http://schemas.microsoft.com/office/drawing/2014/main" id="{F13B6939-03D4-48D4-8E3F-E55CDC568804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604951</xdr:colOff>
      <xdr:row>395</xdr:row>
      <xdr:rowOff>31643</xdr:rowOff>
    </xdr:to>
    <xdr:sp macro="" textlink="">
      <xdr:nvSpPr>
        <xdr:cNvPr id="1160" name="Téglalap 1159">
          <a:extLst>
            <a:ext uri="{FF2B5EF4-FFF2-40B4-BE49-F238E27FC236}">
              <a16:creationId xmlns:a16="http://schemas.microsoft.com/office/drawing/2014/main" id="{3663E44D-65CB-4635-82F0-E557C4CC8C11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604951" cy="3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604951</xdr:colOff>
      <xdr:row>395</xdr:row>
      <xdr:rowOff>31643</xdr:rowOff>
    </xdr:to>
    <xdr:sp macro="" textlink="">
      <xdr:nvSpPr>
        <xdr:cNvPr id="1161" name="Téglalap 1160">
          <a:extLst>
            <a:ext uri="{FF2B5EF4-FFF2-40B4-BE49-F238E27FC236}">
              <a16:creationId xmlns:a16="http://schemas.microsoft.com/office/drawing/2014/main" id="{44CF87CC-F80A-4770-91D4-D413FFC39D1C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604951" cy="3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608761</xdr:colOff>
      <xdr:row>395</xdr:row>
      <xdr:rowOff>31262</xdr:rowOff>
    </xdr:to>
    <xdr:sp macro="" textlink="">
      <xdr:nvSpPr>
        <xdr:cNvPr id="1162" name="Rectangle 2259">
          <a:extLst>
            <a:ext uri="{FF2B5EF4-FFF2-40B4-BE49-F238E27FC236}">
              <a16:creationId xmlns:a16="http://schemas.microsoft.com/office/drawing/2014/main" id="{F485504E-2589-4D06-9596-A63090592AD6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60876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604951</xdr:colOff>
      <xdr:row>395</xdr:row>
      <xdr:rowOff>32024</xdr:rowOff>
    </xdr:to>
    <xdr:sp macro="" textlink="">
      <xdr:nvSpPr>
        <xdr:cNvPr id="1163" name="Téglalap 1">
          <a:extLst>
            <a:ext uri="{FF2B5EF4-FFF2-40B4-BE49-F238E27FC236}">
              <a16:creationId xmlns:a16="http://schemas.microsoft.com/office/drawing/2014/main" id="{F9F967E7-4225-4768-B8DB-F7798FCF25F1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604951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604951</xdr:colOff>
      <xdr:row>395</xdr:row>
      <xdr:rowOff>32024</xdr:rowOff>
    </xdr:to>
    <xdr:sp macro="" textlink="">
      <xdr:nvSpPr>
        <xdr:cNvPr id="1164" name="Téglalap 2">
          <a:extLst>
            <a:ext uri="{FF2B5EF4-FFF2-40B4-BE49-F238E27FC236}">
              <a16:creationId xmlns:a16="http://schemas.microsoft.com/office/drawing/2014/main" id="{73CA1372-F2B5-401F-9F53-C12B36B23B43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604951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608761</xdr:colOff>
      <xdr:row>395</xdr:row>
      <xdr:rowOff>32024</xdr:rowOff>
    </xdr:to>
    <xdr:sp macro="" textlink="">
      <xdr:nvSpPr>
        <xdr:cNvPr id="1165" name="Téglalap 1">
          <a:extLst>
            <a:ext uri="{FF2B5EF4-FFF2-40B4-BE49-F238E27FC236}">
              <a16:creationId xmlns:a16="http://schemas.microsoft.com/office/drawing/2014/main" id="{FDB9DD09-C560-4DBF-B142-30F821FA9456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608761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608761</xdr:colOff>
      <xdr:row>395</xdr:row>
      <xdr:rowOff>32024</xdr:rowOff>
    </xdr:to>
    <xdr:sp macro="" textlink="">
      <xdr:nvSpPr>
        <xdr:cNvPr id="1166" name="Téglalap 2">
          <a:extLst>
            <a:ext uri="{FF2B5EF4-FFF2-40B4-BE49-F238E27FC236}">
              <a16:creationId xmlns:a16="http://schemas.microsoft.com/office/drawing/2014/main" id="{7B5F13E1-840D-4D71-813F-065A3CCBB151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608761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608761</xdr:colOff>
      <xdr:row>395</xdr:row>
      <xdr:rowOff>32405</xdr:rowOff>
    </xdr:to>
    <xdr:sp macro="" textlink="">
      <xdr:nvSpPr>
        <xdr:cNvPr id="1167" name="Téglalap 1">
          <a:extLst>
            <a:ext uri="{FF2B5EF4-FFF2-40B4-BE49-F238E27FC236}">
              <a16:creationId xmlns:a16="http://schemas.microsoft.com/office/drawing/2014/main" id="{2CB23A28-A540-4040-B5AD-B40E4684D3CC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60876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784021</xdr:colOff>
      <xdr:row>395</xdr:row>
      <xdr:rowOff>32405</xdr:rowOff>
    </xdr:to>
    <xdr:sp macro="" textlink="">
      <xdr:nvSpPr>
        <xdr:cNvPr id="1168" name="Téglalap 2">
          <a:extLst>
            <a:ext uri="{FF2B5EF4-FFF2-40B4-BE49-F238E27FC236}">
              <a16:creationId xmlns:a16="http://schemas.microsoft.com/office/drawing/2014/main" id="{F699AAE3-5BBE-41C3-84AE-396E727863CE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784021</xdr:colOff>
      <xdr:row>395</xdr:row>
      <xdr:rowOff>32405</xdr:rowOff>
    </xdr:to>
    <xdr:sp macro="" textlink="">
      <xdr:nvSpPr>
        <xdr:cNvPr id="1169" name="Téglalap 2">
          <a:extLst>
            <a:ext uri="{FF2B5EF4-FFF2-40B4-BE49-F238E27FC236}">
              <a16:creationId xmlns:a16="http://schemas.microsoft.com/office/drawing/2014/main" id="{EFC14D63-8EA7-43D0-9CFD-A2B2D64B2E55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784021</xdr:colOff>
      <xdr:row>395</xdr:row>
      <xdr:rowOff>32405</xdr:rowOff>
    </xdr:to>
    <xdr:sp macro="" textlink="">
      <xdr:nvSpPr>
        <xdr:cNvPr id="1170" name="Téglalap 2">
          <a:extLst>
            <a:ext uri="{FF2B5EF4-FFF2-40B4-BE49-F238E27FC236}">
              <a16:creationId xmlns:a16="http://schemas.microsoft.com/office/drawing/2014/main" id="{4BA70B5C-3002-4D88-BF40-3F79381AA0FC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784021</xdr:colOff>
      <xdr:row>395</xdr:row>
      <xdr:rowOff>32405</xdr:rowOff>
    </xdr:to>
    <xdr:sp macro="" textlink="">
      <xdr:nvSpPr>
        <xdr:cNvPr id="1171" name="Téglalap 2">
          <a:extLst>
            <a:ext uri="{FF2B5EF4-FFF2-40B4-BE49-F238E27FC236}">
              <a16:creationId xmlns:a16="http://schemas.microsoft.com/office/drawing/2014/main" id="{8FB84802-317C-4ED9-9140-13C5A0113AF9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604951</xdr:colOff>
      <xdr:row>395</xdr:row>
      <xdr:rowOff>31643</xdr:rowOff>
    </xdr:to>
    <xdr:sp macro="" textlink="">
      <xdr:nvSpPr>
        <xdr:cNvPr id="1172" name="Téglalap 1171">
          <a:extLst>
            <a:ext uri="{FF2B5EF4-FFF2-40B4-BE49-F238E27FC236}">
              <a16:creationId xmlns:a16="http://schemas.microsoft.com/office/drawing/2014/main" id="{18E09B45-02B2-4E57-8F46-1243A7947511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604951" cy="3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604951</xdr:colOff>
      <xdr:row>395</xdr:row>
      <xdr:rowOff>31643</xdr:rowOff>
    </xdr:to>
    <xdr:sp macro="" textlink="">
      <xdr:nvSpPr>
        <xdr:cNvPr id="1173" name="Téglalap 1172">
          <a:extLst>
            <a:ext uri="{FF2B5EF4-FFF2-40B4-BE49-F238E27FC236}">
              <a16:creationId xmlns:a16="http://schemas.microsoft.com/office/drawing/2014/main" id="{6D139490-3873-4FFD-954B-361B7E9C1B9D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604951" cy="3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608761</xdr:colOff>
      <xdr:row>395</xdr:row>
      <xdr:rowOff>31262</xdr:rowOff>
    </xdr:to>
    <xdr:sp macro="" textlink="">
      <xdr:nvSpPr>
        <xdr:cNvPr id="1174" name="Rectangle 2259">
          <a:extLst>
            <a:ext uri="{FF2B5EF4-FFF2-40B4-BE49-F238E27FC236}">
              <a16:creationId xmlns:a16="http://schemas.microsoft.com/office/drawing/2014/main" id="{A487FE9A-3E6F-4565-B4AD-0CB35C6BAF71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60876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604951</xdr:colOff>
      <xdr:row>395</xdr:row>
      <xdr:rowOff>32024</xdr:rowOff>
    </xdr:to>
    <xdr:sp macro="" textlink="">
      <xdr:nvSpPr>
        <xdr:cNvPr id="1175" name="Téglalap 1">
          <a:extLst>
            <a:ext uri="{FF2B5EF4-FFF2-40B4-BE49-F238E27FC236}">
              <a16:creationId xmlns:a16="http://schemas.microsoft.com/office/drawing/2014/main" id="{26FE75FF-D15B-4703-9C40-D40F9C14C79D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604951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604951</xdr:colOff>
      <xdr:row>395</xdr:row>
      <xdr:rowOff>32024</xdr:rowOff>
    </xdr:to>
    <xdr:sp macro="" textlink="">
      <xdr:nvSpPr>
        <xdr:cNvPr id="1176" name="Téglalap 2">
          <a:extLst>
            <a:ext uri="{FF2B5EF4-FFF2-40B4-BE49-F238E27FC236}">
              <a16:creationId xmlns:a16="http://schemas.microsoft.com/office/drawing/2014/main" id="{9D6E965B-6F83-40B0-9D4C-0D7B178AF827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604951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608761</xdr:colOff>
      <xdr:row>395</xdr:row>
      <xdr:rowOff>32024</xdr:rowOff>
    </xdr:to>
    <xdr:sp macro="" textlink="">
      <xdr:nvSpPr>
        <xdr:cNvPr id="1177" name="Téglalap 1">
          <a:extLst>
            <a:ext uri="{FF2B5EF4-FFF2-40B4-BE49-F238E27FC236}">
              <a16:creationId xmlns:a16="http://schemas.microsoft.com/office/drawing/2014/main" id="{7894264B-D1D0-4291-8158-82DF9DF215C7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608761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608761</xdr:colOff>
      <xdr:row>395</xdr:row>
      <xdr:rowOff>32024</xdr:rowOff>
    </xdr:to>
    <xdr:sp macro="" textlink="">
      <xdr:nvSpPr>
        <xdr:cNvPr id="1178" name="Téglalap 2">
          <a:extLst>
            <a:ext uri="{FF2B5EF4-FFF2-40B4-BE49-F238E27FC236}">
              <a16:creationId xmlns:a16="http://schemas.microsoft.com/office/drawing/2014/main" id="{E8DD3D62-7F72-40ED-ACCA-7F1CC3132D91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608761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608761</xdr:colOff>
      <xdr:row>395</xdr:row>
      <xdr:rowOff>32405</xdr:rowOff>
    </xdr:to>
    <xdr:sp macro="" textlink="">
      <xdr:nvSpPr>
        <xdr:cNvPr id="1179" name="Téglalap 1">
          <a:extLst>
            <a:ext uri="{FF2B5EF4-FFF2-40B4-BE49-F238E27FC236}">
              <a16:creationId xmlns:a16="http://schemas.microsoft.com/office/drawing/2014/main" id="{FC7C5FD3-9081-47B0-9657-650706776C23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60876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784021</xdr:colOff>
      <xdr:row>395</xdr:row>
      <xdr:rowOff>32405</xdr:rowOff>
    </xdr:to>
    <xdr:sp macro="" textlink="">
      <xdr:nvSpPr>
        <xdr:cNvPr id="1180" name="Téglalap 2">
          <a:extLst>
            <a:ext uri="{FF2B5EF4-FFF2-40B4-BE49-F238E27FC236}">
              <a16:creationId xmlns:a16="http://schemas.microsoft.com/office/drawing/2014/main" id="{42C1CD4B-1D82-43FE-BE35-3ECD01AD2F7A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784021</xdr:colOff>
      <xdr:row>395</xdr:row>
      <xdr:rowOff>32405</xdr:rowOff>
    </xdr:to>
    <xdr:sp macro="" textlink="">
      <xdr:nvSpPr>
        <xdr:cNvPr id="1181" name="Téglalap 2">
          <a:extLst>
            <a:ext uri="{FF2B5EF4-FFF2-40B4-BE49-F238E27FC236}">
              <a16:creationId xmlns:a16="http://schemas.microsoft.com/office/drawing/2014/main" id="{20AFA377-ABC6-4666-94EF-2A59EC549950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784021</xdr:colOff>
      <xdr:row>395</xdr:row>
      <xdr:rowOff>32405</xdr:rowOff>
    </xdr:to>
    <xdr:sp macro="" textlink="">
      <xdr:nvSpPr>
        <xdr:cNvPr id="1182" name="Téglalap 2">
          <a:extLst>
            <a:ext uri="{FF2B5EF4-FFF2-40B4-BE49-F238E27FC236}">
              <a16:creationId xmlns:a16="http://schemas.microsoft.com/office/drawing/2014/main" id="{FE30FAED-C183-40FD-95C0-2AD10A331679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784021</xdr:colOff>
      <xdr:row>395</xdr:row>
      <xdr:rowOff>32405</xdr:rowOff>
    </xdr:to>
    <xdr:sp macro="" textlink="">
      <xdr:nvSpPr>
        <xdr:cNvPr id="1183" name="Téglalap 2">
          <a:extLst>
            <a:ext uri="{FF2B5EF4-FFF2-40B4-BE49-F238E27FC236}">
              <a16:creationId xmlns:a16="http://schemas.microsoft.com/office/drawing/2014/main" id="{B30D5D83-B627-4F28-A854-96C882BB0B02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784021</xdr:colOff>
      <xdr:row>395</xdr:row>
      <xdr:rowOff>32405</xdr:rowOff>
    </xdr:to>
    <xdr:sp macro="" textlink="">
      <xdr:nvSpPr>
        <xdr:cNvPr id="1184" name="Téglalap 2">
          <a:extLst>
            <a:ext uri="{FF2B5EF4-FFF2-40B4-BE49-F238E27FC236}">
              <a16:creationId xmlns:a16="http://schemas.microsoft.com/office/drawing/2014/main" id="{8A741C91-B7D5-4469-992E-945D8975DCAB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784021</xdr:colOff>
      <xdr:row>395</xdr:row>
      <xdr:rowOff>32405</xdr:rowOff>
    </xdr:to>
    <xdr:sp macro="" textlink="">
      <xdr:nvSpPr>
        <xdr:cNvPr id="1185" name="Téglalap 2">
          <a:extLst>
            <a:ext uri="{FF2B5EF4-FFF2-40B4-BE49-F238E27FC236}">
              <a16:creationId xmlns:a16="http://schemas.microsoft.com/office/drawing/2014/main" id="{493FD26A-3DC9-434F-8788-5F3E38EF49D6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784021</xdr:colOff>
      <xdr:row>395</xdr:row>
      <xdr:rowOff>32405</xdr:rowOff>
    </xdr:to>
    <xdr:sp macro="" textlink="">
      <xdr:nvSpPr>
        <xdr:cNvPr id="1186" name="Téglalap 2">
          <a:extLst>
            <a:ext uri="{FF2B5EF4-FFF2-40B4-BE49-F238E27FC236}">
              <a16:creationId xmlns:a16="http://schemas.microsoft.com/office/drawing/2014/main" id="{48CF2B33-14B9-4F14-85E4-4C7EEA6A8641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784021</xdr:colOff>
      <xdr:row>395</xdr:row>
      <xdr:rowOff>32405</xdr:rowOff>
    </xdr:to>
    <xdr:sp macro="" textlink="">
      <xdr:nvSpPr>
        <xdr:cNvPr id="1187" name="Téglalap 2">
          <a:extLst>
            <a:ext uri="{FF2B5EF4-FFF2-40B4-BE49-F238E27FC236}">
              <a16:creationId xmlns:a16="http://schemas.microsoft.com/office/drawing/2014/main" id="{83E89924-357C-4273-9C5C-E3ED2075CFD7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2476500</xdr:colOff>
      <xdr:row>395</xdr:row>
      <xdr:rowOff>0</xdr:rowOff>
    </xdr:from>
    <xdr:to>
      <xdr:col>3</xdr:col>
      <xdr:colOff>3171939</xdr:colOff>
      <xdr:row>395</xdr:row>
      <xdr:rowOff>72123</xdr:rowOff>
    </xdr:to>
    <xdr:sp macro="" textlink="">
      <xdr:nvSpPr>
        <xdr:cNvPr id="1188" name="Téglalap 1187">
          <a:extLst>
            <a:ext uri="{FF2B5EF4-FFF2-40B4-BE49-F238E27FC236}">
              <a16:creationId xmlns:a16="http://schemas.microsoft.com/office/drawing/2014/main" id="{CC3A720E-E7A9-4DB3-9392-7BF7C31ADC1F}"/>
            </a:ext>
          </a:extLst>
        </xdr:cNvPr>
        <xdr:cNvSpPr>
          <a:spLocks noChangeArrowheads="1"/>
        </xdr:cNvSpPr>
      </xdr:nvSpPr>
      <xdr:spPr bwMode="auto">
        <a:xfrm>
          <a:off x="4610100" y="3448050"/>
          <a:ext cx="695439" cy="721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784021</xdr:colOff>
      <xdr:row>395</xdr:row>
      <xdr:rowOff>32405</xdr:rowOff>
    </xdr:to>
    <xdr:sp macro="" textlink="">
      <xdr:nvSpPr>
        <xdr:cNvPr id="1189" name="Téglalap 2">
          <a:extLst>
            <a:ext uri="{FF2B5EF4-FFF2-40B4-BE49-F238E27FC236}">
              <a16:creationId xmlns:a16="http://schemas.microsoft.com/office/drawing/2014/main" id="{219BAC31-9AB1-43A1-8935-0C259B3BFEDA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784021</xdr:colOff>
      <xdr:row>395</xdr:row>
      <xdr:rowOff>32405</xdr:rowOff>
    </xdr:to>
    <xdr:sp macro="" textlink="">
      <xdr:nvSpPr>
        <xdr:cNvPr id="1190" name="Téglalap 2">
          <a:extLst>
            <a:ext uri="{FF2B5EF4-FFF2-40B4-BE49-F238E27FC236}">
              <a16:creationId xmlns:a16="http://schemas.microsoft.com/office/drawing/2014/main" id="{B044E7D7-EB77-4103-8E91-F78FCFADE737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395</xdr:row>
      <xdr:rowOff>0</xdr:rowOff>
    </xdr:from>
    <xdr:to>
      <xdr:col>3</xdr:col>
      <xdr:colOff>784021</xdr:colOff>
      <xdr:row>395</xdr:row>
      <xdr:rowOff>32405</xdr:rowOff>
    </xdr:to>
    <xdr:sp macro="" textlink="">
      <xdr:nvSpPr>
        <xdr:cNvPr id="1191" name="Téglalap 2">
          <a:extLst>
            <a:ext uri="{FF2B5EF4-FFF2-40B4-BE49-F238E27FC236}">
              <a16:creationId xmlns:a16="http://schemas.microsoft.com/office/drawing/2014/main" id="{B4E74012-76AC-4F33-821E-AA79BB48BBFE}"/>
            </a:ext>
          </a:extLst>
        </xdr:cNvPr>
        <xdr:cNvSpPr>
          <a:spLocks noChangeArrowheads="1"/>
        </xdr:cNvSpPr>
      </xdr:nvSpPr>
      <xdr:spPr bwMode="auto">
        <a:xfrm>
          <a:off x="2133600" y="344805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0</xdr:colOff>
      <xdr:row>396</xdr:row>
      <xdr:rowOff>0</xdr:rowOff>
    </xdr:from>
    <xdr:ext cx="604951" cy="31643"/>
    <xdr:sp macro="" textlink="">
      <xdr:nvSpPr>
        <xdr:cNvPr id="1192" name="Téglalap 1191">
          <a:extLst>
            <a:ext uri="{FF2B5EF4-FFF2-40B4-BE49-F238E27FC236}">
              <a16:creationId xmlns:a16="http://schemas.microsoft.com/office/drawing/2014/main" id="{68945C95-CABD-4649-8A2F-BEE8EF9418C7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604951" cy="3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604951" cy="31643"/>
    <xdr:sp macro="" textlink="">
      <xdr:nvSpPr>
        <xdr:cNvPr id="1193" name="Téglalap 1192">
          <a:extLst>
            <a:ext uri="{FF2B5EF4-FFF2-40B4-BE49-F238E27FC236}">
              <a16:creationId xmlns:a16="http://schemas.microsoft.com/office/drawing/2014/main" id="{8AE1D255-E68D-48E0-8DF8-B18EF720C14D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604951" cy="3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608761" cy="31262"/>
    <xdr:sp macro="" textlink="">
      <xdr:nvSpPr>
        <xdr:cNvPr id="1194" name="Rectangle 2259">
          <a:extLst>
            <a:ext uri="{FF2B5EF4-FFF2-40B4-BE49-F238E27FC236}">
              <a16:creationId xmlns:a16="http://schemas.microsoft.com/office/drawing/2014/main" id="{8B7AD1FC-69A4-4347-87EE-A007C369EE72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60876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604951" cy="32024"/>
    <xdr:sp macro="" textlink="">
      <xdr:nvSpPr>
        <xdr:cNvPr id="1195" name="Téglalap 1">
          <a:extLst>
            <a:ext uri="{FF2B5EF4-FFF2-40B4-BE49-F238E27FC236}">
              <a16:creationId xmlns:a16="http://schemas.microsoft.com/office/drawing/2014/main" id="{C99E2E70-61AD-453F-B97A-E61053EF7871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604951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604951" cy="32024"/>
    <xdr:sp macro="" textlink="">
      <xdr:nvSpPr>
        <xdr:cNvPr id="1196" name="Téglalap 2">
          <a:extLst>
            <a:ext uri="{FF2B5EF4-FFF2-40B4-BE49-F238E27FC236}">
              <a16:creationId xmlns:a16="http://schemas.microsoft.com/office/drawing/2014/main" id="{BD89DE03-DF29-4720-9745-32AC4E1CB589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604951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608761" cy="32024"/>
    <xdr:sp macro="" textlink="">
      <xdr:nvSpPr>
        <xdr:cNvPr id="1197" name="Téglalap 1">
          <a:extLst>
            <a:ext uri="{FF2B5EF4-FFF2-40B4-BE49-F238E27FC236}">
              <a16:creationId xmlns:a16="http://schemas.microsoft.com/office/drawing/2014/main" id="{F38B3964-7D50-47DF-9FA2-C6C0ADDF3130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608761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608761" cy="32024"/>
    <xdr:sp macro="" textlink="">
      <xdr:nvSpPr>
        <xdr:cNvPr id="1198" name="Téglalap 2">
          <a:extLst>
            <a:ext uri="{FF2B5EF4-FFF2-40B4-BE49-F238E27FC236}">
              <a16:creationId xmlns:a16="http://schemas.microsoft.com/office/drawing/2014/main" id="{940C274D-B9A2-44C0-8AD4-B44B1409779B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608761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608761" cy="32405"/>
    <xdr:sp macro="" textlink="">
      <xdr:nvSpPr>
        <xdr:cNvPr id="1199" name="Téglalap 1">
          <a:extLst>
            <a:ext uri="{FF2B5EF4-FFF2-40B4-BE49-F238E27FC236}">
              <a16:creationId xmlns:a16="http://schemas.microsoft.com/office/drawing/2014/main" id="{ADCD6217-CFA9-4532-9531-B2FDA52D6228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60876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1060246" cy="32405"/>
    <xdr:sp macro="" textlink="">
      <xdr:nvSpPr>
        <xdr:cNvPr id="1200" name="Téglalap 2">
          <a:extLst>
            <a:ext uri="{FF2B5EF4-FFF2-40B4-BE49-F238E27FC236}">
              <a16:creationId xmlns:a16="http://schemas.microsoft.com/office/drawing/2014/main" id="{2DE66927-FA18-4517-A934-A288C8417C5C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1060246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1060246" cy="32405"/>
    <xdr:sp macro="" textlink="">
      <xdr:nvSpPr>
        <xdr:cNvPr id="1201" name="Téglalap 2">
          <a:extLst>
            <a:ext uri="{FF2B5EF4-FFF2-40B4-BE49-F238E27FC236}">
              <a16:creationId xmlns:a16="http://schemas.microsoft.com/office/drawing/2014/main" id="{6D26C0E5-A9C7-4B23-9AF5-1BD34DF09B18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1060246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1060246" cy="32405"/>
    <xdr:sp macro="" textlink="">
      <xdr:nvSpPr>
        <xdr:cNvPr id="1202" name="Téglalap 2">
          <a:extLst>
            <a:ext uri="{FF2B5EF4-FFF2-40B4-BE49-F238E27FC236}">
              <a16:creationId xmlns:a16="http://schemas.microsoft.com/office/drawing/2014/main" id="{11DA4B1A-3D98-432A-88D5-17F9410EF5FE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1060246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1060246" cy="32405"/>
    <xdr:sp macro="" textlink="">
      <xdr:nvSpPr>
        <xdr:cNvPr id="1203" name="Téglalap 2">
          <a:extLst>
            <a:ext uri="{FF2B5EF4-FFF2-40B4-BE49-F238E27FC236}">
              <a16:creationId xmlns:a16="http://schemas.microsoft.com/office/drawing/2014/main" id="{369C197B-2D95-4C78-A89E-DAD590E325CD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1060246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604951" cy="31643"/>
    <xdr:sp macro="" textlink="">
      <xdr:nvSpPr>
        <xdr:cNvPr id="1204" name="Téglalap 1203">
          <a:extLst>
            <a:ext uri="{FF2B5EF4-FFF2-40B4-BE49-F238E27FC236}">
              <a16:creationId xmlns:a16="http://schemas.microsoft.com/office/drawing/2014/main" id="{9DDADB2A-24E7-497B-80E6-BC689D999A41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604951" cy="3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604951" cy="31643"/>
    <xdr:sp macro="" textlink="">
      <xdr:nvSpPr>
        <xdr:cNvPr id="1205" name="Téglalap 1204">
          <a:extLst>
            <a:ext uri="{FF2B5EF4-FFF2-40B4-BE49-F238E27FC236}">
              <a16:creationId xmlns:a16="http://schemas.microsoft.com/office/drawing/2014/main" id="{38597ADA-771B-447C-9221-FD88915E5ABF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604951" cy="3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608761" cy="31262"/>
    <xdr:sp macro="" textlink="">
      <xdr:nvSpPr>
        <xdr:cNvPr id="1206" name="Rectangle 2259">
          <a:extLst>
            <a:ext uri="{FF2B5EF4-FFF2-40B4-BE49-F238E27FC236}">
              <a16:creationId xmlns:a16="http://schemas.microsoft.com/office/drawing/2014/main" id="{554FFCF1-6935-4798-A0C3-4676AA960B70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60876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604951" cy="32024"/>
    <xdr:sp macro="" textlink="">
      <xdr:nvSpPr>
        <xdr:cNvPr id="1207" name="Téglalap 1">
          <a:extLst>
            <a:ext uri="{FF2B5EF4-FFF2-40B4-BE49-F238E27FC236}">
              <a16:creationId xmlns:a16="http://schemas.microsoft.com/office/drawing/2014/main" id="{D1BB3685-314A-4FB0-AFAD-511A728E8DA2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604951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604951" cy="32024"/>
    <xdr:sp macro="" textlink="">
      <xdr:nvSpPr>
        <xdr:cNvPr id="1208" name="Téglalap 2">
          <a:extLst>
            <a:ext uri="{FF2B5EF4-FFF2-40B4-BE49-F238E27FC236}">
              <a16:creationId xmlns:a16="http://schemas.microsoft.com/office/drawing/2014/main" id="{9C7364B4-37B2-4E50-96E7-2D70AD40DE41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604951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608761" cy="32024"/>
    <xdr:sp macro="" textlink="">
      <xdr:nvSpPr>
        <xdr:cNvPr id="1209" name="Téglalap 1">
          <a:extLst>
            <a:ext uri="{FF2B5EF4-FFF2-40B4-BE49-F238E27FC236}">
              <a16:creationId xmlns:a16="http://schemas.microsoft.com/office/drawing/2014/main" id="{55AF5AFB-96E6-4D3F-B3A9-61FAB066DCEA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608761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608761" cy="32024"/>
    <xdr:sp macro="" textlink="">
      <xdr:nvSpPr>
        <xdr:cNvPr id="1210" name="Téglalap 2">
          <a:extLst>
            <a:ext uri="{FF2B5EF4-FFF2-40B4-BE49-F238E27FC236}">
              <a16:creationId xmlns:a16="http://schemas.microsoft.com/office/drawing/2014/main" id="{2E71E1D9-E366-4FFD-9A37-3F56D8B39BAD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608761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608761" cy="32405"/>
    <xdr:sp macro="" textlink="">
      <xdr:nvSpPr>
        <xdr:cNvPr id="1211" name="Téglalap 1">
          <a:extLst>
            <a:ext uri="{FF2B5EF4-FFF2-40B4-BE49-F238E27FC236}">
              <a16:creationId xmlns:a16="http://schemas.microsoft.com/office/drawing/2014/main" id="{E76B02CA-E48F-4100-93D4-EB268C929483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60876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1060246" cy="32405"/>
    <xdr:sp macro="" textlink="">
      <xdr:nvSpPr>
        <xdr:cNvPr id="1212" name="Téglalap 2">
          <a:extLst>
            <a:ext uri="{FF2B5EF4-FFF2-40B4-BE49-F238E27FC236}">
              <a16:creationId xmlns:a16="http://schemas.microsoft.com/office/drawing/2014/main" id="{59A89B9F-A163-4C44-9C2C-4F6DC0ABDAF7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1060246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1060246" cy="32405"/>
    <xdr:sp macro="" textlink="">
      <xdr:nvSpPr>
        <xdr:cNvPr id="1213" name="Téglalap 2">
          <a:extLst>
            <a:ext uri="{FF2B5EF4-FFF2-40B4-BE49-F238E27FC236}">
              <a16:creationId xmlns:a16="http://schemas.microsoft.com/office/drawing/2014/main" id="{E229EBD6-2C0F-4328-87A9-4001071C5120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1060246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1060246" cy="32405"/>
    <xdr:sp macro="" textlink="">
      <xdr:nvSpPr>
        <xdr:cNvPr id="1214" name="Téglalap 2">
          <a:extLst>
            <a:ext uri="{FF2B5EF4-FFF2-40B4-BE49-F238E27FC236}">
              <a16:creationId xmlns:a16="http://schemas.microsoft.com/office/drawing/2014/main" id="{0BFCAADA-6296-4D1B-9385-C4B2229F14D1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1060246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1060246" cy="32405"/>
    <xdr:sp macro="" textlink="">
      <xdr:nvSpPr>
        <xdr:cNvPr id="1215" name="Téglalap 2">
          <a:extLst>
            <a:ext uri="{FF2B5EF4-FFF2-40B4-BE49-F238E27FC236}">
              <a16:creationId xmlns:a16="http://schemas.microsoft.com/office/drawing/2014/main" id="{CC90E24F-2505-42AB-AA0B-2454715C0472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1060246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784021" cy="32405"/>
    <xdr:sp macro="" textlink="">
      <xdr:nvSpPr>
        <xdr:cNvPr id="1216" name="Téglalap 2">
          <a:extLst>
            <a:ext uri="{FF2B5EF4-FFF2-40B4-BE49-F238E27FC236}">
              <a16:creationId xmlns:a16="http://schemas.microsoft.com/office/drawing/2014/main" id="{3ACD456E-63A1-4384-82FC-578ADED9B032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784021" cy="32405"/>
    <xdr:sp macro="" textlink="">
      <xdr:nvSpPr>
        <xdr:cNvPr id="1217" name="Téglalap 2">
          <a:extLst>
            <a:ext uri="{FF2B5EF4-FFF2-40B4-BE49-F238E27FC236}">
              <a16:creationId xmlns:a16="http://schemas.microsoft.com/office/drawing/2014/main" id="{AE2860E2-D039-4A0A-8C0F-A7479E4A3DC9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784021" cy="32405"/>
    <xdr:sp macro="" textlink="">
      <xdr:nvSpPr>
        <xdr:cNvPr id="1218" name="Téglalap 2">
          <a:extLst>
            <a:ext uri="{FF2B5EF4-FFF2-40B4-BE49-F238E27FC236}">
              <a16:creationId xmlns:a16="http://schemas.microsoft.com/office/drawing/2014/main" id="{CCDF3101-8CFC-488A-8D16-F9635F1CC39B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784021" cy="32405"/>
    <xdr:sp macro="" textlink="">
      <xdr:nvSpPr>
        <xdr:cNvPr id="1219" name="Téglalap 2">
          <a:extLst>
            <a:ext uri="{FF2B5EF4-FFF2-40B4-BE49-F238E27FC236}">
              <a16:creationId xmlns:a16="http://schemas.microsoft.com/office/drawing/2014/main" id="{0B649457-3122-4C3A-9DFB-331E22E1C1F4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784021" cy="32405"/>
    <xdr:sp macro="" textlink="">
      <xdr:nvSpPr>
        <xdr:cNvPr id="1220" name="Téglalap 2">
          <a:extLst>
            <a:ext uri="{FF2B5EF4-FFF2-40B4-BE49-F238E27FC236}">
              <a16:creationId xmlns:a16="http://schemas.microsoft.com/office/drawing/2014/main" id="{7D5EE773-A16B-4329-984A-4221FA183A04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784021" cy="32405"/>
    <xdr:sp macro="" textlink="">
      <xdr:nvSpPr>
        <xdr:cNvPr id="1221" name="Téglalap 2">
          <a:extLst>
            <a:ext uri="{FF2B5EF4-FFF2-40B4-BE49-F238E27FC236}">
              <a16:creationId xmlns:a16="http://schemas.microsoft.com/office/drawing/2014/main" id="{587DDD42-50FD-4AD3-BE2D-51337E050E09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784021" cy="32405"/>
    <xdr:sp macro="" textlink="">
      <xdr:nvSpPr>
        <xdr:cNvPr id="1222" name="Téglalap 2">
          <a:extLst>
            <a:ext uri="{FF2B5EF4-FFF2-40B4-BE49-F238E27FC236}">
              <a16:creationId xmlns:a16="http://schemas.microsoft.com/office/drawing/2014/main" id="{43D08CF5-75CE-4872-BFA1-B9D8ADCA7406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784021" cy="32405"/>
    <xdr:sp macro="" textlink="">
      <xdr:nvSpPr>
        <xdr:cNvPr id="1223" name="Téglalap 2">
          <a:extLst>
            <a:ext uri="{FF2B5EF4-FFF2-40B4-BE49-F238E27FC236}">
              <a16:creationId xmlns:a16="http://schemas.microsoft.com/office/drawing/2014/main" id="{4D17C651-A95F-454F-AE9B-99CDC31A9FA6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784021" cy="32405"/>
    <xdr:sp macro="" textlink="">
      <xdr:nvSpPr>
        <xdr:cNvPr id="1224" name="Téglalap 2">
          <a:extLst>
            <a:ext uri="{FF2B5EF4-FFF2-40B4-BE49-F238E27FC236}">
              <a16:creationId xmlns:a16="http://schemas.microsoft.com/office/drawing/2014/main" id="{417E33E2-30B8-4F38-B54C-B53F34A79F84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784021" cy="32405"/>
    <xdr:sp macro="" textlink="">
      <xdr:nvSpPr>
        <xdr:cNvPr id="1225" name="Téglalap 2">
          <a:extLst>
            <a:ext uri="{FF2B5EF4-FFF2-40B4-BE49-F238E27FC236}">
              <a16:creationId xmlns:a16="http://schemas.microsoft.com/office/drawing/2014/main" id="{EE47BBA8-A8D2-418F-8CA9-4BD7D945892F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784021" cy="32405"/>
    <xdr:sp macro="" textlink="">
      <xdr:nvSpPr>
        <xdr:cNvPr id="1226" name="Téglalap 2">
          <a:extLst>
            <a:ext uri="{FF2B5EF4-FFF2-40B4-BE49-F238E27FC236}">
              <a16:creationId xmlns:a16="http://schemas.microsoft.com/office/drawing/2014/main" id="{16BB65AB-0229-4AFB-8151-F40D54E60C8A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784021" cy="32405"/>
    <xdr:sp macro="" textlink="">
      <xdr:nvSpPr>
        <xdr:cNvPr id="1227" name="Téglalap 2">
          <a:extLst>
            <a:ext uri="{FF2B5EF4-FFF2-40B4-BE49-F238E27FC236}">
              <a16:creationId xmlns:a16="http://schemas.microsoft.com/office/drawing/2014/main" id="{5CB634BF-F63B-4BEA-995D-9E1082698D1B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690676" cy="72123"/>
    <xdr:sp macro="" textlink="">
      <xdr:nvSpPr>
        <xdr:cNvPr id="1228" name="Téglalap 1227">
          <a:extLst>
            <a:ext uri="{FF2B5EF4-FFF2-40B4-BE49-F238E27FC236}">
              <a16:creationId xmlns:a16="http://schemas.microsoft.com/office/drawing/2014/main" id="{E3F42DDE-0650-498C-AEE5-76E811A32CB0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690676" cy="721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784021" cy="32405"/>
    <xdr:sp macro="" textlink="">
      <xdr:nvSpPr>
        <xdr:cNvPr id="1229" name="Téglalap 2">
          <a:extLst>
            <a:ext uri="{FF2B5EF4-FFF2-40B4-BE49-F238E27FC236}">
              <a16:creationId xmlns:a16="http://schemas.microsoft.com/office/drawing/2014/main" id="{1245DAF7-16A0-45B5-9E8E-93461407B284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784021" cy="32405"/>
    <xdr:sp macro="" textlink="">
      <xdr:nvSpPr>
        <xdr:cNvPr id="1230" name="Téglalap 2">
          <a:extLst>
            <a:ext uri="{FF2B5EF4-FFF2-40B4-BE49-F238E27FC236}">
              <a16:creationId xmlns:a16="http://schemas.microsoft.com/office/drawing/2014/main" id="{2CEBEF0F-CC78-496B-9D72-4DD2BD64FA0D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784021" cy="32405"/>
    <xdr:sp macro="" textlink="">
      <xdr:nvSpPr>
        <xdr:cNvPr id="1231" name="Téglalap 2">
          <a:extLst>
            <a:ext uri="{FF2B5EF4-FFF2-40B4-BE49-F238E27FC236}">
              <a16:creationId xmlns:a16="http://schemas.microsoft.com/office/drawing/2014/main" id="{551C1BA7-4FB7-4E16-908F-BA41D577A894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784021" cy="32405"/>
    <xdr:sp macro="" textlink="">
      <xdr:nvSpPr>
        <xdr:cNvPr id="1232" name="Téglalap 2">
          <a:extLst>
            <a:ext uri="{FF2B5EF4-FFF2-40B4-BE49-F238E27FC236}">
              <a16:creationId xmlns:a16="http://schemas.microsoft.com/office/drawing/2014/main" id="{2C211BF1-1229-41DF-B393-5BCA15DC639F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604951" cy="31643"/>
    <xdr:sp macro="" textlink="">
      <xdr:nvSpPr>
        <xdr:cNvPr id="1233" name="Téglalap 1232">
          <a:extLst>
            <a:ext uri="{FF2B5EF4-FFF2-40B4-BE49-F238E27FC236}">
              <a16:creationId xmlns:a16="http://schemas.microsoft.com/office/drawing/2014/main" id="{208D7C4B-E8D1-4BFB-816D-74D1225F6F7A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604951" cy="3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604951" cy="31643"/>
    <xdr:sp macro="" textlink="">
      <xdr:nvSpPr>
        <xdr:cNvPr id="1234" name="Téglalap 1233">
          <a:extLst>
            <a:ext uri="{FF2B5EF4-FFF2-40B4-BE49-F238E27FC236}">
              <a16:creationId xmlns:a16="http://schemas.microsoft.com/office/drawing/2014/main" id="{44897088-F3D6-41F3-8EB0-C1E8F8CA6127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604951" cy="3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608761" cy="31262"/>
    <xdr:sp macro="" textlink="">
      <xdr:nvSpPr>
        <xdr:cNvPr id="1235" name="Rectangle 2259">
          <a:extLst>
            <a:ext uri="{FF2B5EF4-FFF2-40B4-BE49-F238E27FC236}">
              <a16:creationId xmlns:a16="http://schemas.microsoft.com/office/drawing/2014/main" id="{877E711F-BD9A-4D54-8E40-9EAD0A35D93C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60876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604951" cy="32024"/>
    <xdr:sp macro="" textlink="">
      <xdr:nvSpPr>
        <xdr:cNvPr id="1236" name="Téglalap 1">
          <a:extLst>
            <a:ext uri="{FF2B5EF4-FFF2-40B4-BE49-F238E27FC236}">
              <a16:creationId xmlns:a16="http://schemas.microsoft.com/office/drawing/2014/main" id="{DFB1DACB-EFB3-4209-B3BD-D129977BED29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604951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604951" cy="32024"/>
    <xdr:sp macro="" textlink="">
      <xdr:nvSpPr>
        <xdr:cNvPr id="1237" name="Téglalap 2">
          <a:extLst>
            <a:ext uri="{FF2B5EF4-FFF2-40B4-BE49-F238E27FC236}">
              <a16:creationId xmlns:a16="http://schemas.microsoft.com/office/drawing/2014/main" id="{3F52663F-732F-40F3-90E2-DFB426E9110D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604951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608761" cy="32024"/>
    <xdr:sp macro="" textlink="">
      <xdr:nvSpPr>
        <xdr:cNvPr id="1238" name="Téglalap 1">
          <a:extLst>
            <a:ext uri="{FF2B5EF4-FFF2-40B4-BE49-F238E27FC236}">
              <a16:creationId xmlns:a16="http://schemas.microsoft.com/office/drawing/2014/main" id="{A2AFCC41-613F-4D4D-8C3A-91960A033DBA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608761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608761" cy="32024"/>
    <xdr:sp macro="" textlink="">
      <xdr:nvSpPr>
        <xdr:cNvPr id="1239" name="Téglalap 2">
          <a:extLst>
            <a:ext uri="{FF2B5EF4-FFF2-40B4-BE49-F238E27FC236}">
              <a16:creationId xmlns:a16="http://schemas.microsoft.com/office/drawing/2014/main" id="{FCB703F5-7DA0-468E-B879-D0EF7D3DBB26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608761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608761" cy="32405"/>
    <xdr:sp macro="" textlink="">
      <xdr:nvSpPr>
        <xdr:cNvPr id="1240" name="Téglalap 1">
          <a:extLst>
            <a:ext uri="{FF2B5EF4-FFF2-40B4-BE49-F238E27FC236}">
              <a16:creationId xmlns:a16="http://schemas.microsoft.com/office/drawing/2014/main" id="{11666F88-2941-420F-A8ED-B2B5B6D6D0B5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60876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784021" cy="32405"/>
    <xdr:sp macro="" textlink="">
      <xdr:nvSpPr>
        <xdr:cNvPr id="1241" name="Téglalap 2">
          <a:extLst>
            <a:ext uri="{FF2B5EF4-FFF2-40B4-BE49-F238E27FC236}">
              <a16:creationId xmlns:a16="http://schemas.microsoft.com/office/drawing/2014/main" id="{E2FE15AB-B968-4BAC-AE72-9A7317F0F91E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784021" cy="32405"/>
    <xdr:sp macro="" textlink="">
      <xdr:nvSpPr>
        <xdr:cNvPr id="1242" name="Téglalap 2">
          <a:extLst>
            <a:ext uri="{FF2B5EF4-FFF2-40B4-BE49-F238E27FC236}">
              <a16:creationId xmlns:a16="http://schemas.microsoft.com/office/drawing/2014/main" id="{615A6298-E53F-49CD-BC84-B06C0723EE6E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784021" cy="32405"/>
    <xdr:sp macro="" textlink="">
      <xdr:nvSpPr>
        <xdr:cNvPr id="1243" name="Téglalap 2">
          <a:extLst>
            <a:ext uri="{FF2B5EF4-FFF2-40B4-BE49-F238E27FC236}">
              <a16:creationId xmlns:a16="http://schemas.microsoft.com/office/drawing/2014/main" id="{2DB4445A-0263-45EA-B217-63E217816F61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784021" cy="32405"/>
    <xdr:sp macro="" textlink="">
      <xdr:nvSpPr>
        <xdr:cNvPr id="1244" name="Téglalap 2">
          <a:extLst>
            <a:ext uri="{FF2B5EF4-FFF2-40B4-BE49-F238E27FC236}">
              <a16:creationId xmlns:a16="http://schemas.microsoft.com/office/drawing/2014/main" id="{2EA64C64-64E9-48E8-9F7D-F15E0449DA66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604951" cy="31643"/>
    <xdr:sp macro="" textlink="">
      <xdr:nvSpPr>
        <xdr:cNvPr id="1245" name="Téglalap 1244">
          <a:extLst>
            <a:ext uri="{FF2B5EF4-FFF2-40B4-BE49-F238E27FC236}">
              <a16:creationId xmlns:a16="http://schemas.microsoft.com/office/drawing/2014/main" id="{7799420A-FB9B-4AFA-9AAC-1C536158CBD1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604951" cy="3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604951" cy="31643"/>
    <xdr:sp macro="" textlink="">
      <xdr:nvSpPr>
        <xdr:cNvPr id="1246" name="Téglalap 1245">
          <a:extLst>
            <a:ext uri="{FF2B5EF4-FFF2-40B4-BE49-F238E27FC236}">
              <a16:creationId xmlns:a16="http://schemas.microsoft.com/office/drawing/2014/main" id="{5DAE5CAD-BED4-495E-9F5E-DB716293D3B7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604951" cy="3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608761" cy="31262"/>
    <xdr:sp macro="" textlink="">
      <xdr:nvSpPr>
        <xdr:cNvPr id="1247" name="Rectangle 2259">
          <a:extLst>
            <a:ext uri="{FF2B5EF4-FFF2-40B4-BE49-F238E27FC236}">
              <a16:creationId xmlns:a16="http://schemas.microsoft.com/office/drawing/2014/main" id="{4B764B8C-C74B-41B9-B6D6-D5981F09D57C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608761" cy="31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604951" cy="32024"/>
    <xdr:sp macro="" textlink="">
      <xdr:nvSpPr>
        <xdr:cNvPr id="1248" name="Téglalap 1">
          <a:extLst>
            <a:ext uri="{FF2B5EF4-FFF2-40B4-BE49-F238E27FC236}">
              <a16:creationId xmlns:a16="http://schemas.microsoft.com/office/drawing/2014/main" id="{B7749ABC-6268-4D96-BB3F-8FFBB99DBD76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604951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604951" cy="32024"/>
    <xdr:sp macro="" textlink="">
      <xdr:nvSpPr>
        <xdr:cNvPr id="1249" name="Téglalap 2">
          <a:extLst>
            <a:ext uri="{FF2B5EF4-FFF2-40B4-BE49-F238E27FC236}">
              <a16:creationId xmlns:a16="http://schemas.microsoft.com/office/drawing/2014/main" id="{475A6234-43D7-4804-AA0D-4E864D062949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604951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608761" cy="32024"/>
    <xdr:sp macro="" textlink="">
      <xdr:nvSpPr>
        <xdr:cNvPr id="1250" name="Téglalap 1">
          <a:extLst>
            <a:ext uri="{FF2B5EF4-FFF2-40B4-BE49-F238E27FC236}">
              <a16:creationId xmlns:a16="http://schemas.microsoft.com/office/drawing/2014/main" id="{BB783055-2C7C-4C2C-972A-B8BAF18D7780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608761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608761" cy="32024"/>
    <xdr:sp macro="" textlink="">
      <xdr:nvSpPr>
        <xdr:cNvPr id="1251" name="Téglalap 2">
          <a:extLst>
            <a:ext uri="{FF2B5EF4-FFF2-40B4-BE49-F238E27FC236}">
              <a16:creationId xmlns:a16="http://schemas.microsoft.com/office/drawing/2014/main" id="{63A8E58F-52E5-4D13-8A84-A78EEFF45B9B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608761" cy="3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608761" cy="32405"/>
    <xdr:sp macro="" textlink="">
      <xdr:nvSpPr>
        <xdr:cNvPr id="1252" name="Téglalap 1">
          <a:extLst>
            <a:ext uri="{FF2B5EF4-FFF2-40B4-BE49-F238E27FC236}">
              <a16:creationId xmlns:a16="http://schemas.microsoft.com/office/drawing/2014/main" id="{B3460AFD-7424-413A-984D-3294C7674B59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60876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784021" cy="32405"/>
    <xdr:sp macro="" textlink="">
      <xdr:nvSpPr>
        <xdr:cNvPr id="1253" name="Téglalap 2">
          <a:extLst>
            <a:ext uri="{FF2B5EF4-FFF2-40B4-BE49-F238E27FC236}">
              <a16:creationId xmlns:a16="http://schemas.microsoft.com/office/drawing/2014/main" id="{4CD0A2B1-A611-486D-80B4-6FD395D8F110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784021" cy="32405"/>
    <xdr:sp macro="" textlink="">
      <xdr:nvSpPr>
        <xdr:cNvPr id="1254" name="Téglalap 2">
          <a:extLst>
            <a:ext uri="{FF2B5EF4-FFF2-40B4-BE49-F238E27FC236}">
              <a16:creationId xmlns:a16="http://schemas.microsoft.com/office/drawing/2014/main" id="{5C551481-6206-4E04-AD7A-3241B8ECAB80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784021" cy="32405"/>
    <xdr:sp macro="" textlink="">
      <xdr:nvSpPr>
        <xdr:cNvPr id="1255" name="Téglalap 2">
          <a:extLst>
            <a:ext uri="{FF2B5EF4-FFF2-40B4-BE49-F238E27FC236}">
              <a16:creationId xmlns:a16="http://schemas.microsoft.com/office/drawing/2014/main" id="{F64ECBB7-11C8-40EB-946F-A73358AE351C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784021" cy="32405"/>
    <xdr:sp macro="" textlink="">
      <xdr:nvSpPr>
        <xdr:cNvPr id="1256" name="Téglalap 2">
          <a:extLst>
            <a:ext uri="{FF2B5EF4-FFF2-40B4-BE49-F238E27FC236}">
              <a16:creationId xmlns:a16="http://schemas.microsoft.com/office/drawing/2014/main" id="{5B2812D2-7D06-4801-80A0-9A21A4984700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784021" cy="32405"/>
    <xdr:sp macro="" textlink="">
      <xdr:nvSpPr>
        <xdr:cNvPr id="1257" name="Téglalap 2">
          <a:extLst>
            <a:ext uri="{FF2B5EF4-FFF2-40B4-BE49-F238E27FC236}">
              <a16:creationId xmlns:a16="http://schemas.microsoft.com/office/drawing/2014/main" id="{3020E754-3AE0-4EEC-AC8F-C7CA895D883D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784021" cy="32405"/>
    <xdr:sp macro="" textlink="">
      <xdr:nvSpPr>
        <xdr:cNvPr id="1258" name="Téglalap 2">
          <a:extLst>
            <a:ext uri="{FF2B5EF4-FFF2-40B4-BE49-F238E27FC236}">
              <a16:creationId xmlns:a16="http://schemas.microsoft.com/office/drawing/2014/main" id="{5D511E8A-5523-4269-9D8E-F8428279E381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784021" cy="32405"/>
    <xdr:sp macro="" textlink="">
      <xdr:nvSpPr>
        <xdr:cNvPr id="1259" name="Téglalap 2">
          <a:extLst>
            <a:ext uri="{FF2B5EF4-FFF2-40B4-BE49-F238E27FC236}">
              <a16:creationId xmlns:a16="http://schemas.microsoft.com/office/drawing/2014/main" id="{7A47C7CA-A351-4286-8B02-E755ACB79B4D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784021" cy="32405"/>
    <xdr:sp macro="" textlink="">
      <xdr:nvSpPr>
        <xdr:cNvPr id="1260" name="Téglalap 2">
          <a:extLst>
            <a:ext uri="{FF2B5EF4-FFF2-40B4-BE49-F238E27FC236}">
              <a16:creationId xmlns:a16="http://schemas.microsoft.com/office/drawing/2014/main" id="{119E2882-5969-4040-837A-3153D5484BCC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2476500</xdr:colOff>
      <xdr:row>396</xdr:row>
      <xdr:rowOff>0</xdr:rowOff>
    </xdr:from>
    <xdr:ext cx="695439" cy="72123"/>
    <xdr:sp macro="" textlink="">
      <xdr:nvSpPr>
        <xdr:cNvPr id="1261" name="Téglalap 1260">
          <a:extLst>
            <a:ext uri="{FF2B5EF4-FFF2-40B4-BE49-F238E27FC236}">
              <a16:creationId xmlns:a16="http://schemas.microsoft.com/office/drawing/2014/main" id="{5D2BE17B-656A-413D-BDE2-E4DEC81CD605}"/>
            </a:ext>
          </a:extLst>
        </xdr:cNvPr>
        <xdr:cNvSpPr>
          <a:spLocks noChangeArrowheads="1"/>
        </xdr:cNvSpPr>
      </xdr:nvSpPr>
      <xdr:spPr bwMode="auto">
        <a:xfrm>
          <a:off x="4076700" y="82486500"/>
          <a:ext cx="695439" cy="721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784021" cy="32405"/>
    <xdr:sp macro="" textlink="">
      <xdr:nvSpPr>
        <xdr:cNvPr id="1262" name="Téglalap 2">
          <a:extLst>
            <a:ext uri="{FF2B5EF4-FFF2-40B4-BE49-F238E27FC236}">
              <a16:creationId xmlns:a16="http://schemas.microsoft.com/office/drawing/2014/main" id="{1B8E1063-DB9E-4A29-8101-57A9D304F24E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784021" cy="32405"/>
    <xdr:sp macro="" textlink="">
      <xdr:nvSpPr>
        <xdr:cNvPr id="1263" name="Téglalap 2">
          <a:extLst>
            <a:ext uri="{FF2B5EF4-FFF2-40B4-BE49-F238E27FC236}">
              <a16:creationId xmlns:a16="http://schemas.microsoft.com/office/drawing/2014/main" id="{6ABF6922-7CAF-42B3-A144-8B7566DBD1E7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396</xdr:row>
      <xdr:rowOff>0</xdr:rowOff>
    </xdr:from>
    <xdr:ext cx="784021" cy="32405"/>
    <xdr:sp macro="" textlink="">
      <xdr:nvSpPr>
        <xdr:cNvPr id="1264" name="Téglalap 2">
          <a:extLst>
            <a:ext uri="{FF2B5EF4-FFF2-40B4-BE49-F238E27FC236}">
              <a16:creationId xmlns:a16="http://schemas.microsoft.com/office/drawing/2014/main" id="{BAB14F8F-890C-466C-813C-9459352F158B}"/>
            </a:ext>
          </a:extLst>
        </xdr:cNvPr>
        <xdr:cNvSpPr>
          <a:spLocks noChangeArrowheads="1"/>
        </xdr:cNvSpPr>
      </xdr:nvSpPr>
      <xdr:spPr bwMode="auto">
        <a:xfrm>
          <a:off x="1600200" y="82486500"/>
          <a:ext cx="784021" cy="3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KORTSRV\Users\gymolnar\Bpszvispa\Model\jan24\Budapest%20IIjav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et"/>
      <sheetName val="Invest"/>
      <sheetName val="Finance"/>
      <sheetName val="Costs"/>
      <sheetName val="Income"/>
      <sheetName val="Cashflow"/>
      <sheetName val="Balance"/>
      <sheetName val="Scenarios"/>
      <sheetName val="Targets"/>
      <sheetName val="2016_TERV_V04"/>
    </sheetNames>
    <sheetDataSet>
      <sheetData sheetId="0">
        <row r="6">
          <cell r="C6">
            <v>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503"/>
  <sheetViews>
    <sheetView tabSelected="1" view="pageBreakPreview" zoomScaleNormal="95" zoomScaleSheetLayoutView="100" workbookViewId="0">
      <pane xSplit="5" ySplit="10" topLeftCell="AO220" activePane="bottomRight" state="frozen"/>
      <selection pane="topRight" activeCell="F1" sqref="F1"/>
      <selection pane="bottomLeft" activeCell="A7" sqref="A7"/>
      <selection pane="bottomRight" activeCell="AK227" sqref="AK227:BB241"/>
    </sheetView>
  </sheetViews>
  <sheetFormatPr defaultColWidth="9.140625" defaultRowHeight="12.75" x14ac:dyDescent="0.2"/>
  <cols>
    <col min="1" max="1" width="8.28515625" style="80" customWidth="1"/>
    <col min="2" max="2" width="8.28515625" style="16" customWidth="1"/>
    <col min="3" max="3" width="7.42578125" style="16" customWidth="1"/>
    <col min="4" max="4" width="54.5703125" style="13" customWidth="1"/>
    <col min="5" max="5" width="12.7109375" style="80" customWidth="1"/>
    <col min="6" max="6" width="11.140625" style="17" customWidth="1"/>
    <col min="7" max="7" width="9.42578125" style="17" customWidth="1"/>
    <col min="8" max="8" width="10.5703125" style="17" customWidth="1"/>
    <col min="9" max="9" width="11.85546875" style="17" customWidth="1"/>
    <col min="10" max="10" width="11.140625" style="17" customWidth="1"/>
    <col min="11" max="11" width="11" style="17" customWidth="1"/>
    <col min="12" max="12" width="14.42578125" style="17" customWidth="1"/>
    <col min="13" max="13" width="10.85546875" style="17" customWidth="1"/>
    <col min="14" max="14" width="9.85546875" style="81" customWidth="1"/>
    <col min="15" max="15" width="10" style="81" customWidth="1"/>
    <col min="16" max="16" width="12.28515625" style="81" customWidth="1"/>
    <col min="17" max="17" width="13.140625" style="136" customWidth="1"/>
    <col min="18" max="18" width="10.42578125" style="136" customWidth="1"/>
    <col min="19" max="19" width="10.85546875" style="17" customWidth="1"/>
    <col min="20" max="20" width="10.5703125" style="17" customWidth="1"/>
    <col min="21" max="21" width="9.5703125" style="17" customWidth="1"/>
    <col min="22" max="22" width="14.28515625" style="17" customWidth="1"/>
    <col min="23" max="23" width="11.42578125" style="138" customWidth="1"/>
    <col min="24" max="24" width="9.42578125" style="81" customWidth="1"/>
    <col min="25" max="25" width="8.7109375" style="81" customWidth="1"/>
    <col min="26" max="26" width="10.42578125" style="81" customWidth="1"/>
    <col min="27" max="27" width="11.140625" style="17" customWidth="1"/>
    <col min="28" max="28" width="10.5703125" style="17" customWidth="1"/>
    <col min="29" max="29" width="11.85546875" style="17" customWidth="1"/>
    <col min="30" max="30" width="11.140625" style="17" customWidth="1"/>
    <col min="31" max="31" width="11" style="17" customWidth="1"/>
    <col min="32" max="32" width="14.42578125" style="17" customWidth="1"/>
    <col min="33" max="33" width="10.85546875" style="17" customWidth="1"/>
    <col min="34" max="34" width="9.85546875" style="81" customWidth="1"/>
    <col min="35" max="35" width="10" style="81" customWidth="1"/>
    <col min="36" max="36" width="12.28515625" style="81" customWidth="1"/>
    <col min="37" max="42" width="9.5703125" style="81" customWidth="1"/>
    <col min="43" max="43" width="11.140625" style="81" customWidth="1"/>
    <col min="44" max="44" width="11" style="81" customWidth="1"/>
    <col min="45" max="45" width="10.28515625" style="81" customWidth="1"/>
    <col min="46" max="46" width="9.42578125" style="81" customWidth="1"/>
    <col min="47" max="47" width="11.140625" style="81" customWidth="1"/>
    <col min="48" max="48" width="11" style="81" customWidth="1"/>
    <col min="49" max="49" width="10.85546875" style="81" customWidth="1"/>
    <col min="50" max="50" width="11" style="81" customWidth="1"/>
    <col min="51" max="51" width="10.5703125" style="81" customWidth="1"/>
    <col min="52" max="52" width="9.85546875" style="81" customWidth="1"/>
    <col min="53" max="53" width="10.85546875" style="81" customWidth="1"/>
    <col min="54" max="54" width="11" style="81" customWidth="1"/>
    <col min="55" max="16384" width="9.140625" style="81"/>
  </cols>
  <sheetData>
    <row r="1" spans="1:54" x14ac:dyDescent="0.2">
      <c r="L1" s="167" t="s">
        <v>312</v>
      </c>
      <c r="M1" s="167"/>
      <c r="N1" s="167"/>
      <c r="O1" s="167"/>
      <c r="P1" s="167"/>
      <c r="V1" s="167" t="s">
        <v>312</v>
      </c>
      <c r="W1" s="167"/>
      <c r="X1" s="167"/>
      <c r="Y1" s="167"/>
      <c r="Z1" s="167"/>
      <c r="AF1" s="167" t="s">
        <v>312</v>
      </c>
      <c r="AG1" s="167"/>
      <c r="AH1" s="167"/>
      <c r="AI1" s="167"/>
      <c r="AJ1" s="167"/>
      <c r="AL1" s="167"/>
      <c r="AM1" s="167"/>
      <c r="AN1" s="167"/>
      <c r="AO1" s="167"/>
      <c r="AP1" s="167"/>
      <c r="AX1" s="167" t="s">
        <v>312</v>
      </c>
      <c r="AY1" s="167"/>
      <c r="AZ1" s="167"/>
      <c r="BA1" s="167"/>
      <c r="BB1" s="167"/>
    </row>
    <row r="2" spans="1:54" x14ac:dyDescent="0.2">
      <c r="L2" s="167" t="s">
        <v>311</v>
      </c>
      <c r="M2" s="167"/>
      <c r="N2" s="167"/>
      <c r="O2" s="167"/>
      <c r="P2" s="167"/>
      <c r="V2" s="167" t="s">
        <v>311</v>
      </c>
      <c r="W2" s="167"/>
      <c r="X2" s="167"/>
      <c r="Y2" s="167"/>
      <c r="Z2" s="167"/>
      <c r="AF2" s="167" t="s">
        <v>311</v>
      </c>
      <c r="AG2" s="167"/>
      <c r="AH2" s="167"/>
      <c r="AI2" s="167"/>
      <c r="AJ2" s="167"/>
      <c r="AL2" s="167"/>
      <c r="AM2" s="167"/>
      <c r="AN2" s="167"/>
      <c r="AO2" s="167"/>
      <c r="AP2" s="167"/>
      <c r="AX2" s="167" t="s">
        <v>311</v>
      </c>
      <c r="AY2" s="167"/>
      <c r="AZ2" s="167"/>
      <c r="BA2" s="167"/>
      <c r="BB2" s="167"/>
    </row>
    <row r="6" spans="1:54" ht="14.25" thickBot="1" x14ac:dyDescent="0.25">
      <c r="A6" s="176"/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65" t="s">
        <v>212</v>
      </c>
      <c r="Q6" s="155"/>
      <c r="R6" s="155"/>
      <c r="S6" s="122"/>
      <c r="T6" s="87"/>
      <c r="V6" s="87"/>
      <c r="W6" s="123"/>
      <c r="X6" s="87"/>
      <c r="Y6" s="87"/>
      <c r="Z6" s="165" t="s">
        <v>212</v>
      </c>
      <c r="AA6" s="155"/>
      <c r="AB6" s="155"/>
      <c r="AC6" s="155"/>
      <c r="AD6" s="155"/>
      <c r="AE6" s="155"/>
      <c r="AF6" s="155"/>
      <c r="AG6" s="155"/>
      <c r="AH6" s="155"/>
      <c r="AI6" s="155"/>
      <c r="AJ6" s="165" t="s">
        <v>212</v>
      </c>
      <c r="AK6" s="155"/>
      <c r="AL6" s="155"/>
      <c r="AM6" s="155"/>
      <c r="AN6" s="155"/>
      <c r="AO6" s="155"/>
      <c r="AP6" s="165"/>
      <c r="AQ6" s="155"/>
      <c r="AR6" s="155"/>
      <c r="AS6" s="155"/>
      <c r="AT6" s="155"/>
      <c r="AU6" s="155"/>
      <c r="AV6" s="155"/>
      <c r="AW6" s="155"/>
      <c r="AX6" s="165"/>
      <c r="AY6" s="155"/>
      <c r="AZ6" s="165"/>
      <c r="BA6" s="155"/>
      <c r="BB6" s="165" t="s">
        <v>212</v>
      </c>
    </row>
    <row r="7" spans="1:54" ht="18.75" customHeight="1" thickBot="1" x14ac:dyDescent="0.25">
      <c r="A7" s="178" t="s">
        <v>211</v>
      </c>
      <c r="B7" s="178" t="s">
        <v>176</v>
      </c>
      <c r="C7" s="178" t="s">
        <v>174</v>
      </c>
      <c r="D7" s="168" t="s">
        <v>177</v>
      </c>
      <c r="E7" s="168" t="s">
        <v>12</v>
      </c>
      <c r="F7" s="168" t="s">
        <v>13</v>
      </c>
      <c r="G7" s="168" t="s">
        <v>187</v>
      </c>
      <c r="H7" s="173" t="s">
        <v>186</v>
      </c>
      <c r="I7" s="174"/>
      <c r="J7" s="174"/>
      <c r="K7" s="174"/>
      <c r="L7" s="174"/>
      <c r="M7" s="174"/>
      <c r="N7" s="174"/>
      <c r="O7" s="174"/>
      <c r="P7" s="175"/>
      <c r="Q7" s="168" t="s">
        <v>221</v>
      </c>
      <c r="R7" s="173" t="s">
        <v>222</v>
      </c>
      <c r="S7" s="174"/>
      <c r="T7" s="174"/>
      <c r="U7" s="174"/>
      <c r="V7" s="174"/>
      <c r="W7" s="174"/>
      <c r="X7" s="174"/>
      <c r="Y7" s="174"/>
      <c r="Z7" s="175"/>
      <c r="AA7" s="168" t="s">
        <v>230</v>
      </c>
      <c r="AB7" s="173" t="s">
        <v>223</v>
      </c>
      <c r="AC7" s="174"/>
      <c r="AD7" s="174"/>
      <c r="AE7" s="174"/>
      <c r="AF7" s="174"/>
      <c r="AG7" s="174"/>
      <c r="AH7" s="174"/>
      <c r="AI7" s="174"/>
      <c r="AJ7" s="175"/>
      <c r="AK7" s="170" t="s">
        <v>299</v>
      </c>
      <c r="AL7" s="171"/>
      <c r="AM7" s="170" t="s">
        <v>300</v>
      </c>
      <c r="AN7" s="171"/>
      <c r="AO7" s="170" t="s">
        <v>301</v>
      </c>
      <c r="AP7" s="171"/>
      <c r="AQ7" s="170" t="s">
        <v>302</v>
      </c>
      <c r="AR7" s="171"/>
      <c r="AS7" s="170" t="s">
        <v>306</v>
      </c>
      <c r="AT7" s="171"/>
      <c r="AU7" s="170" t="s">
        <v>307</v>
      </c>
      <c r="AV7" s="171"/>
      <c r="AW7" s="170" t="s">
        <v>308</v>
      </c>
      <c r="AX7" s="171"/>
      <c r="AY7" s="170" t="s">
        <v>309</v>
      </c>
      <c r="AZ7" s="171"/>
      <c r="BA7" s="170" t="s">
        <v>310</v>
      </c>
      <c r="BB7" s="171"/>
    </row>
    <row r="8" spans="1:54" ht="95.25" customHeight="1" thickBot="1" x14ac:dyDescent="0.25">
      <c r="A8" s="179"/>
      <c r="B8" s="179"/>
      <c r="C8" s="179"/>
      <c r="D8" s="172"/>
      <c r="E8" s="172"/>
      <c r="F8" s="172"/>
      <c r="G8" s="172"/>
      <c r="H8" s="168" t="s">
        <v>178</v>
      </c>
      <c r="I8" s="181" t="s">
        <v>5</v>
      </c>
      <c r="J8" s="182"/>
      <c r="K8" s="183"/>
      <c r="L8" s="168" t="s">
        <v>220</v>
      </c>
      <c r="M8" s="168" t="s">
        <v>16</v>
      </c>
      <c r="N8" s="184" t="s">
        <v>9</v>
      </c>
      <c r="O8" s="185"/>
      <c r="P8" s="168" t="s">
        <v>175</v>
      </c>
      <c r="Q8" s="172"/>
      <c r="R8" s="168" t="s">
        <v>222</v>
      </c>
      <c r="S8" s="184" t="s">
        <v>5</v>
      </c>
      <c r="T8" s="186"/>
      <c r="U8" s="185"/>
      <c r="V8" s="168" t="s">
        <v>220</v>
      </c>
      <c r="W8" s="168" t="s">
        <v>224</v>
      </c>
      <c r="X8" s="184" t="s">
        <v>9</v>
      </c>
      <c r="Y8" s="185"/>
      <c r="Z8" s="168" t="s">
        <v>225</v>
      </c>
      <c r="AA8" s="172"/>
      <c r="AB8" s="168" t="s">
        <v>178</v>
      </c>
      <c r="AC8" s="181" t="s">
        <v>5</v>
      </c>
      <c r="AD8" s="182"/>
      <c r="AE8" s="183"/>
      <c r="AF8" s="168" t="s">
        <v>220</v>
      </c>
      <c r="AG8" s="168" t="s">
        <v>16</v>
      </c>
      <c r="AH8" s="184" t="s">
        <v>9</v>
      </c>
      <c r="AI8" s="185"/>
      <c r="AJ8" s="168" t="s">
        <v>175</v>
      </c>
      <c r="AK8" s="168" t="s">
        <v>19</v>
      </c>
      <c r="AL8" s="168" t="s">
        <v>206</v>
      </c>
      <c r="AM8" s="168" t="s">
        <v>19</v>
      </c>
      <c r="AN8" s="168" t="s">
        <v>226</v>
      </c>
      <c r="AO8" s="168" t="s">
        <v>19</v>
      </c>
      <c r="AP8" s="168" t="s">
        <v>206</v>
      </c>
      <c r="AQ8" s="168" t="s">
        <v>20</v>
      </c>
      <c r="AR8" s="168" t="s">
        <v>22</v>
      </c>
      <c r="AS8" s="168" t="s">
        <v>20</v>
      </c>
      <c r="AT8" s="168" t="s">
        <v>227</v>
      </c>
      <c r="AU8" s="168" t="s">
        <v>20</v>
      </c>
      <c r="AV8" s="168" t="s">
        <v>22</v>
      </c>
      <c r="AW8" s="168" t="s">
        <v>21</v>
      </c>
      <c r="AX8" s="168" t="s">
        <v>23</v>
      </c>
      <c r="AY8" s="168" t="s">
        <v>228</v>
      </c>
      <c r="AZ8" s="168" t="s">
        <v>229</v>
      </c>
      <c r="BA8" s="168" t="s">
        <v>21</v>
      </c>
      <c r="BB8" s="168" t="s">
        <v>23</v>
      </c>
    </row>
    <row r="9" spans="1:54" s="18" customFormat="1" ht="92.25" customHeight="1" thickBot="1" x14ac:dyDescent="0.25">
      <c r="A9" s="180"/>
      <c r="B9" s="180"/>
      <c r="C9" s="180"/>
      <c r="D9" s="169"/>
      <c r="E9" s="169"/>
      <c r="F9" s="169"/>
      <c r="G9" s="169"/>
      <c r="H9" s="169"/>
      <c r="I9" s="156" t="s">
        <v>179</v>
      </c>
      <c r="J9" s="156" t="s">
        <v>14</v>
      </c>
      <c r="K9" s="156" t="s">
        <v>15</v>
      </c>
      <c r="L9" s="169"/>
      <c r="M9" s="169"/>
      <c r="N9" s="156" t="s">
        <v>4</v>
      </c>
      <c r="O9" s="156" t="s">
        <v>18</v>
      </c>
      <c r="P9" s="169"/>
      <c r="Q9" s="169"/>
      <c r="R9" s="169"/>
      <c r="S9" s="156" t="s">
        <v>179</v>
      </c>
      <c r="T9" s="156" t="s">
        <v>14</v>
      </c>
      <c r="U9" s="156" t="s">
        <v>15</v>
      </c>
      <c r="V9" s="169"/>
      <c r="W9" s="169"/>
      <c r="X9" s="156" t="s">
        <v>4</v>
      </c>
      <c r="Y9" s="156" t="s">
        <v>18</v>
      </c>
      <c r="Z9" s="169"/>
      <c r="AA9" s="169"/>
      <c r="AB9" s="169"/>
      <c r="AC9" s="156" t="s">
        <v>179</v>
      </c>
      <c r="AD9" s="156" t="s">
        <v>14</v>
      </c>
      <c r="AE9" s="156" t="s">
        <v>15</v>
      </c>
      <c r="AF9" s="169"/>
      <c r="AG9" s="169"/>
      <c r="AH9" s="156" t="s">
        <v>4</v>
      </c>
      <c r="AI9" s="156" t="s">
        <v>18</v>
      </c>
      <c r="AJ9" s="169"/>
      <c r="AK9" s="169"/>
      <c r="AL9" s="169"/>
      <c r="AM9" s="169"/>
      <c r="AN9" s="169"/>
      <c r="AO9" s="169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</row>
    <row r="10" spans="1:54" s="18" customFormat="1" ht="41.25" thickBot="1" x14ac:dyDescent="0.25">
      <c r="A10" s="10" t="s">
        <v>0</v>
      </c>
      <c r="B10" s="10" t="s">
        <v>1</v>
      </c>
      <c r="C10" s="10" t="s">
        <v>2</v>
      </c>
      <c r="D10" s="10" t="s">
        <v>3</v>
      </c>
      <c r="E10" s="10" t="s">
        <v>180</v>
      </c>
      <c r="F10" s="10" t="s">
        <v>218</v>
      </c>
      <c r="G10" s="10" t="s">
        <v>181</v>
      </c>
      <c r="H10" s="10" t="s">
        <v>219</v>
      </c>
      <c r="I10" s="10" t="s">
        <v>6</v>
      </c>
      <c r="J10" s="10" t="s">
        <v>7</v>
      </c>
      <c r="K10" s="10" t="s">
        <v>8</v>
      </c>
      <c r="L10" s="10" t="s">
        <v>182</v>
      </c>
      <c r="M10" s="10" t="s">
        <v>185</v>
      </c>
      <c r="N10" s="10" t="s">
        <v>10</v>
      </c>
      <c r="O10" s="10" t="s">
        <v>11</v>
      </c>
      <c r="P10" s="10" t="s">
        <v>17</v>
      </c>
      <c r="Q10" s="10" t="s">
        <v>313</v>
      </c>
      <c r="R10" s="10" t="s">
        <v>314</v>
      </c>
      <c r="S10" s="10" t="s">
        <v>24</v>
      </c>
      <c r="T10" s="10" t="s">
        <v>25</v>
      </c>
      <c r="U10" s="10" t="s">
        <v>183</v>
      </c>
      <c r="V10" s="10" t="s">
        <v>184</v>
      </c>
      <c r="W10" s="10" t="s">
        <v>315</v>
      </c>
      <c r="X10" s="10" t="s">
        <v>283</v>
      </c>
      <c r="Y10" s="10" t="s">
        <v>284</v>
      </c>
      <c r="Z10" s="10" t="s">
        <v>285</v>
      </c>
      <c r="AA10" s="10" t="s">
        <v>316</v>
      </c>
      <c r="AB10" s="10" t="s">
        <v>317</v>
      </c>
      <c r="AC10" s="10" t="s">
        <v>318</v>
      </c>
      <c r="AD10" s="10" t="s">
        <v>319</v>
      </c>
      <c r="AE10" s="10" t="s">
        <v>320</v>
      </c>
      <c r="AF10" s="10" t="s">
        <v>321</v>
      </c>
      <c r="AG10" s="10" t="s">
        <v>298</v>
      </c>
      <c r="AH10" s="10" t="s">
        <v>322</v>
      </c>
      <c r="AI10" s="10" t="s">
        <v>323</v>
      </c>
      <c r="AJ10" s="10" t="s">
        <v>324</v>
      </c>
      <c r="AK10" s="10" t="s">
        <v>286</v>
      </c>
      <c r="AL10" s="10" t="s">
        <v>287</v>
      </c>
      <c r="AM10" s="10" t="s">
        <v>288</v>
      </c>
      <c r="AN10" s="10" t="s">
        <v>289</v>
      </c>
      <c r="AO10" s="10" t="s">
        <v>325</v>
      </c>
      <c r="AP10" s="10" t="s">
        <v>326</v>
      </c>
      <c r="AQ10" s="10" t="s">
        <v>290</v>
      </c>
      <c r="AR10" s="10" t="s">
        <v>291</v>
      </c>
      <c r="AS10" s="10" t="s">
        <v>292</v>
      </c>
      <c r="AT10" s="10" t="s">
        <v>293</v>
      </c>
      <c r="AU10" s="10" t="s">
        <v>327</v>
      </c>
      <c r="AV10" s="10" t="s">
        <v>328</v>
      </c>
      <c r="AW10" s="10" t="s">
        <v>294</v>
      </c>
      <c r="AX10" s="10" t="s">
        <v>295</v>
      </c>
      <c r="AY10" s="10" t="s">
        <v>296</v>
      </c>
      <c r="AZ10" s="10" t="s">
        <v>297</v>
      </c>
      <c r="BA10" s="10" t="s">
        <v>329</v>
      </c>
      <c r="BB10" s="10" t="s">
        <v>330</v>
      </c>
    </row>
    <row r="11" spans="1:54" ht="13.5" customHeight="1" x14ac:dyDescent="0.2">
      <c r="Q11" s="84"/>
      <c r="R11" s="84"/>
      <c r="S11" s="82"/>
      <c r="T11" s="82"/>
      <c r="U11" s="83"/>
      <c r="V11" s="82"/>
      <c r="W11" s="84"/>
      <c r="X11" s="82"/>
      <c r="AZ11" s="166"/>
    </row>
    <row r="12" spans="1:54" x14ac:dyDescent="0.2">
      <c r="A12" s="99"/>
      <c r="B12" s="19">
        <v>100102</v>
      </c>
      <c r="C12" s="19"/>
      <c r="D12" s="9" t="s">
        <v>26</v>
      </c>
      <c r="E12" s="99"/>
      <c r="F12" s="82"/>
      <c r="G12" s="82"/>
      <c r="H12" s="82"/>
      <c r="I12" s="82"/>
      <c r="J12" s="82"/>
      <c r="K12" s="83"/>
      <c r="L12" s="83"/>
      <c r="M12" s="82"/>
      <c r="N12" s="82"/>
      <c r="O12" s="82"/>
      <c r="P12" s="82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82"/>
      <c r="AB12" s="82"/>
      <c r="AC12" s="82"/>
      <c r="AD12" s="82"/>
      <c r="AE12" s="83"/>
      <c r="AF12" s="83"/>
      <c r="AG12" s="82"/>
      <c r="AH12" s="82"/>
      <c r="AI12" s="82"/>
      <c r="AJ12" s="82"/>
      <c r="AK12" s="82"/>
      <c r="AL12" s="82"/>
      <c r="AM12" s="27"/>
      <c r="AN12" s="27"/>
      <c r="AO12" s="82"/>
      <c r="AP12" s="82"/>
      <c r="AQ12" s="82"/>
      <c r="AR12" s="82"/>
      <c r="AS12" s="27"/>
      <c r="AT12" s="27"/>
      <c r="AU12" s="82"/>
      <c r="AV12" s="82"/>
      <c r="AW12" s="82"/>
      <c r="AX12" s="82"/>
      <c r="AY12" s="27"/>
      <c r="AZ12" s="86"/>
      <c r="BA12" s="82"/>
      <c r="BB12" s="82"/>
    </row>
    <row r="13" spans="1:54" x14ac:dyDescent="0.2">
      <c r="A13" s="99"/>
      <c r="B13" s="99"/>
      <c r="C13" s="99"/>
      <c r="D13" s="9"/>
      <c r="E13" s="99"/>
      <c r="F13" s="82"/>
      <c r="G13" s="82"/>
      <c r="H13" s="82"/>
      <c r="I13" s="82"/>
      <c r="J13" s="82"/>
      <c r="K13" s="83"/>
      <c r="L13" s="83"/>
      <c r="M13" s="82"/>
      <c r="N13" s="82"/>
      <c r="O13" s="82"/>
      <c r="P13" s="82"/>
      <c r="Q13" s="123"/>
      <c r="R13" s="123"/>
      <c r="S13" s="36"/>
      <c r="T13" s="36"/>
      <c r="U13" s="36"/>
      <c r="V13" s="36"/>
      <c r="W13" s="123"/>
      <c r="X13" s="36"/>
      <c r="Y13" s="36"/>
      <c r="Z13" s="36"/>
      <c r="AA13" s="82"/>
      <c r="AB13" s="82"/>
      <c r="AC13" s="82"/>
      <c r="AD13" s="82"/>
      <c r="AE13" s="83"/>
      <c r="AF13" s="83"/>
      <c r="AG13" s="82"/>
      <c r="AH13" s="82"/>
      <c r="AI13" s="82"/>
      <c r="AJ13" s="82"/>
      <c r="AK13" s="82"/>
      <c r="AL13" s="82"/>
      <c r="AM13" s="68"/>
      <c r="AN13" s="68"/>
      <c r="AO13" s="82"/>
      <c r="AP13" s="82"/>
      <c r="AQ13" s="82"/>
      <c r="AR13" s="82"/>
      <c r="AS13" s="68"/>
      <c r="AT13" s="68"/>
      <c r="AU13" s="82"/>
      <c r="AV13" s="82"/>
      <c r="AW13" s="82"/>
      <c r="AX13" s="82"/>
      <c r="AY13" s="68"/>
      <c r="AZ13" s="36"/>
      <c r="BA13" s="82"/>
      <c r="BB13" s="82"/>
    </row>
    <row r="14" spans="1:54" x14ac:dyDescent="0.2">
      <c r="A14" s="99"/>
      <c r="B14" s="99"/>
      <c r="C14" s="99"/>
      <c r="D14" s="8" t="s">
        <v>27</v>
      </c>
      <c r="E14" s="99"/>
      <c r="F14" s="82"/>
      <c r="G14" s="82"/>
      <c r="H14" s="82"/>
      <c r="I14" s="82"/>
      <c r="J14" s="82"/>
      <c r="K14" s="83"/>
      <c r="L14" s="83"/>
      <c r="M14" s="82"/>
      <c r="N14" s="82"/>
      <c r="O14" s="82"/>
      <c r="P14" s="82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82"/>
      <c r="AB14" s="82"/>
      <c r="AC14" s="82"/>
      <c r="AD14" s="82"/>
      <c r="AE14" s="83"/>
      <c r="AF14" s="83"/>
      <c r="AG14" s="82"/>
      <c r="AH14" s="82"/>
      <c r="AI14" s="82"/>
      <c r="AJ14" s="82"/>
      <c r="AK14" s="82"/>
      <c r="AL14" s="82"/>
      <c r="AM14" s="68"/>
      <c r="AN14" s="68"/>
      <c r="AO14" s="82"/>
      <c r="AP14" s="82"/>
      <c r="AQ14" s="82"/>
      <c r="AR14" s="82"/>
      <c r="AS14" s="68"/>
      <c r="AT14" s="68"/>
      <c r="AU14" s="82"/>
      <c r="AV14" s="82"/>
      <c r="AW14" s="82"/>
      <c r="AX14" s="82"/>
      <c r="AY14" s="68"/>
      <c r="AZ14" s="36"/>
      <c r="BA14" s="82"/>
      <c r="BB14" s="82"/>
    </row>
    <row r="15" spans="1:54" ht="15.75" customHeight="1" x14ac:dyDescent="0.2">
      <c r="A15" s="80" t="s">
        <v>28</v>
      </c>
      <c r="B15" s="15"/>
      <c r="C15" s="15"/>
      <c r="D15" s="13" t="s">
        <v>29</v>
      </c>
      <c r="E15" s="80">
        <v>2020</v>
      </c>
      <c r="F15" s="82">
        <v>8650</v>
      </c>
      <c r="G15" s="82"/>
      <c r="H15" s="82">
        <v>8650</v>
      </c>
      <c r="I15" s="82">
        <v>6810</v>
      </c>
      <c r="J15" s="82">
        <v>1840</v>
      </c>
      <c r="K15" s="82"/>
      <c r="L15" s="82"/>
      <c r="M15" s="82">
        <v>0</v>
      </c>
      <c r="N15" s="82"/>
      <c r="O15" s="82"/>
      <c r="P15" s="82"/>
      <c r="Q15" s="67">
        <f>R15+V15+AM15+AN15+AS15+AT15+AY15+AZ15</f>
        <v>-1020</v>
      </c>
      <c r="R15" s="67">
        <f>S15+T15+U15+W15+Z15</f>
        <v>-1020</v>
      </c>
      <c r="S15" s="153">
        <v>-803</v>
      </c>
      <c r="T15" s="153">
        <v>-217</v>
      </c>
      <c r="U15" s="36"/>
      <c r="V15" s="36"/>
      <c r="W15" s="36"/>
      <c r="X15" s="36"/>
      <c r="Y15" s="36"/>
      <c r="Z15" s="36"/>
      <c r="AA15" s="82">
        <f>F15+Q15</f>
        <v>7630</v>
      </c>
      <c r="AB15" s="82">
        <f>H15+R15</f>
        <v>7630</v>
      </c>
      <c r="AC15" s="82">
        <f t="shared" ref="AB15:AF16" si="0">I15+S15</f>
        <v>6007</v>
      </c>
      <c r="AD15" s="82">
        <f t="shared" si="0"/>
        <v>1623</v>
      </c>
      <c r="AE15" s="82">
        <f t="shared" si="0"/>
        <v>0</v>
      </c>
      <c r="AF15" s="82">
        <f t="shared" si="0"/>
        <v>0</v>
      </c>
      <c r="AG15" s="82">
        <f>AH15+AI15</f>
        <v>0</v>
      </c>
      <c r="AH15" s="82">
        <f t="shared" ref="AH15:AJ16" si="1">N15+X15</f>
        <v>0</v>
      </c>
      <c r="AI15" s="82">
        <f t="shared" si="1"/>
        <v>0</v>
      </c>
      <c r="AJ15" s="82">
        <f t="shared" si="1"/>
        <v>0</v>
      </c>
      <c r="AK15" s="82"/>
      <c r="AL15" s="82"/>
      <c r="AM15" s="68"/>
      <c r="AN15" s="68"/>
      <c r="AO15" s="82">
        <f>AK15+AM15</f>
        <v>0</v>
      </c>
      <c r="AP15" s="82">
        <f>AL15+AN15</f>
        <v>0</v>
      </c>
      <c r="AQ15" s="82"/>
      <c r="AR15" s="82"/>
      <c r="AS15" s="68"/>
      <c r="AT15" s="68"/>
      <c r="AU15" s="82">
        <f>AQ15+AS15</f>
        <v>0</v>
      </c>
      <c r="AV15" s="82">
        <f>AR15+AT15</f>
        <v>0</v>
      </c>
      <c r="AW15" s="82"/>
      <c r="AX15" s="82"/>
      <c r="AY15" s="68"/>
      <c r="AZ15" s="36"/>
      <c r="BA15" s="82">
        <f>AW15+AY15</f>
        <v>0</v>
      </c>
      <c r="BB15" s="82">
        <f>AX15+AZ15</f>
        <v>0</v>
      </c>
    </row>
    <row r="16" spans="1:54" ht="15.75" customHeight="1" x14ac:dyDescent="0.2">
      <c r="A16" s="80" t="s">
        <v>28</v>
      </c>
      <c r="B16" s="15"/>
      <c r="C16" s="15"/>
      <c r="D16" s="13" t="s">
        <v>268</v>
      </c>
      <c r="E16" s="80" t="s">
        <v>163</v>
      </c>
      <c r="F16" s="82"/>
      <c r="G16" s="82"/>
      <c r="H16" s="82"/>
      <c r="I16" s="82"/>
      <c r="J16" s="82"/>
      <c r="K16" s="82"/>
      <c r="L16" s="82"/>
      <c r="M16" s="82">
        <v>0</v>
      </c>
      <c r="N16" s="82"/>
      <c r="O16" s="82"/>
      <c r="P16" s="82"/>
      <c r="Q16" s="67">
        <f>R16+V16+AM16+AN16+AS16+AT16+AY16+AZ16</f>
        <v>8089</v>
      </c>
      <c r="R16" s="67">
        <f t="shared" ref="R16:R74" si="2">S16+T16+U16+W16+Z16</f>
        <v>8089</v>
      </c>
      <c r="S16" s="153">
        <v>6369</v>
      </c>
      <c r="T16" s="153">
        <v>1720</v>
      </c>
      <c r="U16" s="36"/>
      <c r="V16" s="36"/>
      <c r="W16" s="36"/>
      <c r="X16" s="36"/>
      <c r="Y16" s="36"/>
      <c r="Z16" s="36"/>
      <c r="AA16" s="82">
        <f>F16+Q16</f>
        <v>8089</v>
      </c>
      <c r="AB16" s="82">
        <f t="shared" si="0"/>
        <v>8089</v>
      </c>
      <c r="AC16" s="82">
        <f t="shared" si="0"/>
        <v>6369</v>
      </c>
      <c r="AD16" s="82">
        <f t="shared" si="0"/>
        <v>1720</v>
      </c>
      <c r="AE16" s="82">
        <f t="shared" si="0"/>
        <v>0</v>
      </c>
      <c r="AF16" s="82">
        <f t="shared" si="0"/>
        <v>0</v>
      </c>
      <c r="AG16" s="82">
        <f>AH16+AI16</f>
        <v>0</v>
      </c>
      <c r="AH16" s="82">
        <f t="shared" si="1"/>
        <v>0</v>
      </c>
      <c r="AI16" s="82">
        <f t="shared" si="1"/>
        <v>0</v>
      </c>
      <c r="AJ16" s="82">
        <f t="shared" si="1"/>
        <v>0</v>
      </c>
      <c r="AK16" s="82"/>
      <c r="AL16" s="82"/>
      <c r="AM16" s="68"/>
      <c r="AN16" s="68"/>
      <c r="AO16" s="82">
        <f>AK16+AM16</f>
        <v>0</v>
      </c>
      <c r="AP16" s="82">
        <f>AL16+AN16</f>
        <v>0</v>
      </c>
      <c r="AQ16" s="82"/>
      <c r="AR16" s="82"/>
      <c r="AS16" s="68"/>
      <c r="AT16" s="68"/>
      <c r="AU16" s="82">
        <f>AQ16+AS16</f>
        <v>0</v>
      </c>
      <c r="AV16" s="82">
        <f>AR16+AT16</f>
        <v>0</v>
      </c>
      <c r="AW16" s="82"/>
      <c r="AX16" s="82"/>
      <c r="AY16" s="68"/>
      <c r="AZ16" s="36"/>
      <c r="BA16" s="82">
        <f>AW16+AY16</f>
        <v>0</v>
      </c>
      <c r="BB16" s="82">
        <f>AX16+AZ16</f>
        <v>0</v>
      </c>
    </row>
    <row r="17" spans="1:54" x14ac:dyDescent="0.2">
      <c r="B17" s="15"/>
      <c r="C17" s="15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67"/>
      <c r="R17" s="67"/>
      <c r="S17" s="104"/>
      <c r="T17" s="104"/>
      <c r="U17" s="36"/>
      <c r="V17" s="36"/>
      <c r="W17" s="36"/>
      <c r="X17" s="36"/>
      <c r="Y17" s="36"/>
      <c r="Z17" s="36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79"/>
      <c r="AN17" s="79"/>
      <c r="AO17" s="82"/>
      <c r="AP17" s="82"/>
      <c r="AQ17" s="82"/>
      <c r="AR17" s="82"/>
      <c r="AS17" s="79"/>
      <c r="AT17" s="79"/>
      <c r="AU17" s="82"/>
      <c r="AV17" s="82"/>
      <c r="AW17" s="82"/>
      <c r="AX17" s="82"/>
      <c r="AY17" s="79"/>
      <c r="AZ17" s="79"/>
      <c r="BA17" s="82"/>
      <c r="BB17" s="82"/>
    </row>
    <row r="18" spans="1:54" x14ac:dyDescent="0.2">
      <c r="A18" s="99"/>
      <c r="B18" s="4"/>
      <c r="C18" s="4"/>
      <c r="D18" s="72" t="s">
        <v>30</v>
      </c>
      <c r="E18" s="14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67"/>
      <c r="R18" s="67"/>
      <c r="S18" s="104"/>
      <c r="T18" s="104"/>
      <c r="U18" s="36"/>
      <c r="V18" s="36"/>
      <c r="W18" s="36"/>
      <c r="X18" s="36"/>
      <c r="Y18" s="36"/>
      <c r="Z18" s="36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79"/>
      <c r="AN18" s="79"/>
      <c r="AO18" s="82"/>
      <c r="AP18" s="82"/>
      <c r="AQ18" s="82"/>
      <c r="AR18" s="82"/>
      <c r="AS18" s="79"/>
      <c r="AT18" s="79"/>
      <c r="AU18" s="82"/>
      <c r="AV18" s="82"/>
      <c r="AW18" s="82"/>
      <c r="AX18" s="82"/>
      <c r="AY18" s="79"/>
      <c r="AZ18" s="79"/>
      <c r="BA18" s="82"/>
      <c r="BB18" s="82"/>
    </row>
    <row r="19" spans="1:54" ht="15.75" customHeight="1" x14ac:dyDescent="0.2">
      <c r="A19" s="80" t="s">
        <v>28</v>
      </c>
      <c r="B19" s="15"/>
      <c r="C19" s="15"/>
      <c r="D19" s="13" t="s">
        <v>31</v>
      </c>
      <c r="E19" s="80">
        <v>2020</v>
      </c>
      <c r="F19" s="82">
        <v>12000</v>
      </c>
      <c r="G19" s="82"/>
      <c r="H19" s="82">
        <v>12000</v>
      </c>
      <c r="I19" s="82">
        <v>9449</v>
      </c>
      <c r="J19" s="82">
        <v>2551</v>
      </c>
      <c r="K19" s="82"/>
      <c r="L19" s="82"/>
      <c r="M19" s="82">
        <v>0</v>
      </c>
      <c r="N19" s="82"/>
      <c r="O19" s="82"/>
      <c r="P19" s="82"/>
      <c r="Q19" s="67">
        <f>R19+V19+AM19+AN19+AS19+AT19+AY19+AZ19</f>
        <v>0</v>
      </c>
      <c r="R19" s="67">
        <f t="shared" si="2"/>
        <v>0</v>
      </c>
      <c r="S19" s="104"/>
      <c r="T19" s="104"/>
      <c r="U19" s="36"/>
      <c r="V19" s="36"/>
      <c r="W19" s="36"/>
      <c r="X19" s="36"/>
      <c r="Y19" s="36"/>
      <c r="Z19" s="36"/>
      <c r="AA19" s="82">
        <f>F19+Q19</f>
        <v>12000</v>
      </c>
      <c r="AB19" s="82">
        <f t="shared" ref="AB19:AF20" si="3">H19+R19</f>
        <v>12000</v>
      </c>
      <c r="AC19" s="82">
        <f t="shared" si="3"/>
        <v>9449</v>
      </c>
      <c r="AD19" s="82">
        <f t="shared" si="3"/>
        <v>2551</v>
      </c>
      <c r="AE19" s="82">
        <f t="shared" si="3"/>
        <v>0</v>
      </c>
      <c r="AF19" s="82">
        <f t="shared" si="3"/>
        <v>0</v>
      </c>
      <c r="AG19" s="82">
        <f>AH19+AI19</f>
        <v>0</v>
      </c>
      <c r="AH19" s="82">
        <f t="shared" ref="AH19:AJ20" si="4">N19+X19</f>
        <v>0</v>
      </c>
      <c r="AI19" s="82">
        <f t="shared" si="4"/>
        <v>0</v>
      </c>
      <c r="AJ19" s="82">
        <f t="shared" si="4"/>
        <v>0</v>
      </c>
      <c r="AK19" s="82"/>
      <c r="AL19" s="82"/>
      <c r="AM19" s="36"/>
      <c r="AN19" s="36"/>
      <c r="AO19" s="82">
        <f>AK19+AM19</f>
        <v>0</v>
      </c>
      <c r="AP19" s="82">
        <f>AL19+AN19</f>
        <v>0</v>
      </c>
      <c r="AQ19" s="82"/>
      <c r="AR19" s="82"/>
      <c r="AS19" s="36"/>
      <c r="AT19" s="36"/>
      <c r="AU19" s="82">
        <f>AQ19+AS19</f>
        <v>0</v>
      </c>
      <c r="AV19" s="82">
        <f>AR19+AT19</f>
        <v>0</v>
      </c>
      <c r="AW19" s="82"/>
      <c r="AX19" s="82"/>
      <c r="AY19" s="36"/>
      <c r="AZ19" s="36"/>
      <c r="BA19" s="82">
        <f>AW19+AY19</f>
        <v>0</v>
      </c>
      <c r="BB19" s="82">
        <f>AX19+AZ19</f>
        <v>0</v>
      </c>
    </row>
    <row r="20" spans="1:54" ht="15.75" customHeight="1" x14ac:dyDescent="0.2">
      <c r="A20" s="80" t="s">
        <v>28</v>
      </c>
      <c r="B20" s="15"/>
      <c r="C20" s="15"/>
      <c r="D20" s="13" t="s">
        <v>269</v>
      </c>
      <c r="E20" s="80" t="s">
        <v>163</v>
      </c>
      <c r="F20" s="82"/>
      <c r="G20" s="82"/>
      <c r="H20" s="82"/>
      <c r="I20" s="82"/>
      <c r="J20" s="82"/>
      <c r="K20" s="82"/>
      <c r="L20" s="82"/>
      <c r="M20" s="82">
        <v>0</v>
      </c>
      <c r="N20" s="82"/>
      <c r="O20" s="82"/>
      <c r="P20" s="82"/>
      <c r="Q20" s="67">
        <f>R20+V20+AM20+AN20+AS20+AT20+AY20+AZ20</f>
        <v>721</v>
      </c>
      <c r="R20" s="67">
        <f t="shared" si="2"/>
        <v>721</v>
      </c>
      <c r="S20" s="153">
        <v>568</v>
      </c>
      <c r="T20" s="153">
        <v>153</v>
      </c>
      <c r="U20" s="36"/>
      <c r="V20" s="36"/>
      <c r="W20" s="36"/>
      <c r="X20" s="36"/>
      <c r="Y20" s="36"/>
      <c r="Z20" s="36"/>
      <c r="AA20" s="82">
        <f>F20+Q20</f>
        <v>721</v>
      </c>
      <c r="AB20" s="82">
        <f t="shared" si="3"/>
        <v>721</v>
      </c>
      <c r="AC20" s="82">
        <f t="shared" si="3"/>
        <v>568</v>
      </c>
      <c r="AD20" s="82">
        <f t="shared" si="3"/>
        <v>153</v>
      </c>
      <c r="AE20" s="82">
        <f t="shared" si="3"/>
        <v>0</v>
      </c>
      <c r="AF20" s="82">
        <f t="shared" si="3"/>
        <v>0</v>
      </c>
      <c r="AG20" s="82">
        <f>AH20+AI20</f>
        <v>0</v>
      </c>
      <c r="AH20" s="82">
        <f t="shared" si="4"/>
        <v>0</v>
      </c>
      <c r="AI20" s="82">
        <f t="shared" si="4"/>
        <v>0</v>
      </c>
      <c r="AJ20" s="82">
        <f t="shared" si="4"/>
        <v>0</v>
      </c>
      <c r="AK20" s="82"/>
      <c r="AL20" s="82"/>
      <c r="AM20" s="36"/>
      <c r="AN20" s="36"/>
      <c r="AO20" s="82">
        <f>AK20+AM20</f>
        <v>0</v>
      </c>
      <c r="AP20" s="82">
        <f>AL20+AN20</f>
        <v>0</v>
      </c>
      <c r="AQ20" s="82"/>
      <c r="AR20" s="82"/>
      <c r="AS20" s="36"/>
      <c r="AT20" s="36"/>
      <c r="AU20" s="82">
        <f>AQ20+AS20</f>
        <v>0</v>
      </c>
      <c r="AV20" s="82">
        <f>AR20+AT20</f>
        <v>0</v>
      </c>
      <c r="AW20" s="82"/>
      <c r="AX20" s="82"/>
      <c r="AY20" s="36"/>
      <c r="AZ20" s="36"/>
      <c r="BA20" s="82">
        <f>AW20+AY20</f>
        <v>0</v>
      </c>
      <c r="BB20" s="82">
        <f>AX20+AZ20</f>
        <v>0</v>
      </c>
    </row>
    <row r="21" spans="1:54" x14ac:dyDescent="0.2">
      <c r="B21" s="15"/>
      <c r="C21" s="15"/>
      <c r="D21" s="53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67"/>
      <c r="R21" s="67"/>
      <c r="S21" s="104"/>
      <c r="T21" s="104"/>
      <c r="U21" s="36"/>
      <c r="V21" s="36"/>
      <c r="W21" s="36"/>
      <c r="X21" s="36"/>
      <c r="Y21" s="36"/>
      <c r="Z21" s="36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79"/>
      <c r="AN21" s="79"/>
      <c r="AO21" s="82"/>
      <c r="AP21" s="82"/>
      <c r="AQ21" s="82"/>
      <c r="AR21" s="82"/>
      <c r="AS21" s="79"/>
      <c r="AT21" s="79"/>
      <c r="AU21" s="82"/>
      <c r="AV21" s="82"/>
      <c r="AW21" s="82"/>
      <c r="AX21" s="82"/>
      <c r="AY21" s="79"/>
      <c r="AZ21" s="79"/>
      <c r="BA21" s="82"/>
      <c r="BB21" s="82"/>
    </row>
    <row r="22" spans="1:54" s="20" customFormat="1" x14ac:dyDescent="0.2">
      <c r="A22" s="99"/>
      <c r="B22" s="4"/>
      <c r="C22" s="4"/>
      <c r="D22" s="8" t="s">
        <v>32</v>
      </c>
      <c r="E22" s="99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67"/>
      <c r="R22" s="67"/>
      <c r="S22" s="104"/>
      <c r="T22" s="104"/>
      <c r="U22" s="36"/>
      <c r="V22" s="36"/>
      <c r="W22" s="36"/>
      <c r="X22" s="36"/>
      <c r="Y22" s="36"/>
      <c r="Z22" s="36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36"/>
      <c r="AN22" s="36"/>
      <c r="AO22" s="82"/>
      <c r="AP22" s="82"/>
      <c r="AQ22" s="82"/>
      <c r="AR22" s="82"/>
      <c r="AS22" s="36"/>
      <c r="AT22" s="36"/>
      <c r="AU22" s="82"/>
      <c r="AV22" s="82"/>
      <c r="AW22" s="82"/>
      <c r="AX22" s="82"/>
      <c r="AY22" s="36"/>
      <c r="AZ22" s="36"/>
      <c r="BA22" s="82"/>
      <c r="BB22" s="82"/>
    </row>
    <row r="23" spans="1:54" ht="15.75" customHeight="1" x14ac:dyDescent="0.2">
      <c r="A23" s="80" t="s">
        <v>28</v>
      </c>
      <c r="B23" s="15"/>
      <c r="C23" s="15"/>
      <c r="D23" s="13" t="s">
        <v>33</v>
      </c>
      <c r="E23" s="80">
        <v>2020</v>
      </c>
      <c r="F23" s="82">
        <v>350</v>
      </c>
      <c r="G23" s="82"/>
      <c r="H23" s="82">
        <v>350</v>
      </c>
      <c r="I23" s="82">
        <v>276</v>
      </c>
      <c r="J23" s="82">
        <v>74</v>
      </c>
      <c r="K23" s="82"/>
      <c r="L23" s="82"/>
      <c r="M23" s="82">
        <v>0</v>
      </c>
      <c r="N23" s="82"/>
      <c r="O23" s="82"/>
      <c r="P23" s="82"/>
      <c r="Q23" s="67">
        <f>R23+V23+AM23+AN23+AS23+AT23+AY23+AZ23</f>
        <v>1020</v>
      </c>
      <c r="R23" s="67">
        <f t="shared" si="2"/>
        <v>1020</v>
      </c>
      <c r="S23" s="153">
        <v>803</v>
      </c>
      <c r="T23" s="153">
        <v>217</v>
      </c>
      <c r="U23" s="36"/>
      <c r="V23" s="36"/>
      <c r="W23" s="36"/>
      <c r="X23" s="36"/>
      <c r="Y23" s="36"/>
      <c r="Z23" s="36"/>
      <c r="AA23" s="82">
        <f>F23+Q23</f>
        <v>1370</v>
      </c>
      <c r="AB23" s="82">
        <f t="shared" ref="AB23:AF24" si="5">H23+R23</f>
        <v>1370</v>
      </c>
      <c r="AC23" s="82">
        <f t="shared" si="5"/>
        <v>1079</v>
      </c>
      <c r="AD23" s="82">
        <f t="shared" si="5"/>
        <v>291</v>
      </c>
      <c r="AE23" s="82">
        <f t="shared" si="5"/>
        <v>0</v>
      </c>
      <c r="AF23" s="82">
        <f t="shared" si="5"/>
        <v>0</v>
      </c>
      <c r="AG23" s="82">
        <f>AH23+AI23</f>
        <v>0</v>
      </c>
      <c r="AH23" s="82">
        <f t="shared" ref="AH23:AJ24" si="6">N23+X23</f>
        <v>0</v>
      </c>
      <c r="AI23" s="82">
        <f t="shared" si="6"/>
        <v>0</v>
      </c>
      <c r="AJ23" s="82">
        <f t="shared" si="6"/>
        <v>0</v>
      </c>
      <c r="AK23" s="82"/>
      <c r="AL23" s="82"/>
      <c r="AM23" s="36"/>
      <c r="AN23" s="36"/>
      <c r="AO23" s="82">
        <f>AK23+AM23</f>
        <v>0</v>
      </c>
      <c r="AP23" s="82">
        <f>AL23+AN23</f>
        <v>0</v>
      </c>
      <c r="AQ23" s="82"/>
      <c r="AR23" s="82"/>
      <c r="AS23" s="36"/>
      <c r="AT23" s="36"/>
      <c r="AU23" s="82">
        <f>AQ23+AS23</f>
        <v>0</v>
      </c>
      <c r="AV23" s="82">
        <f>AR23+AT23</f>
        <v>0</v>
      </c>
      <c r="AW23" s="82"/>
      <c r="AX23" s="82"/>
      <c r="AY23" s="36"/>
      <c r="AZ23" s="36"/>
      <c r="BA23" s="82">
        <f>AW23+AY23</f>
        <v>0</v>
      </c>
      <c r="BB23" s="82">
        <f>AX23+AZ23</f>
        <v>0</v>
      </c>
    </row>
    <row r="24" spans="1:54" ht="15.75" customHeight="1" x14ac:dyDescent="0.2">
      <c r="A24" s="80" t="s">
        <v>28</v>
      </c>
      <c r="B24" s="15"/>
      <c r="C24" s="15"/>
      <c r="D24" s="13" t="s">
        <v>270</v>
      </c>
      <c r="E24" s="80" t="s">
        <v>163</v>
      </c>
      <c r="F24" s="82"/>
      <c r="G24" s="82"/>
      <c r="H24" s="82"/>
      <c r="I24" s="82"/>
      <c r="J24" s="82"/>
      <c r="K24" s="82"/>
      <c r="L24" s="82"/>
      <c r="M24" s="82">
        <v>0</v>
      </c>
      <c r="N24" s="82"/>
      <c r="O24" s="82"/>
      <c r="P24" s="82"/>
      <c r="Q24" s="67">
        <f>R24+V24+AM24+AN24+AS24+AT24+AY24+AZ24</f>
        <v>381</v>
      </c>
      <c r="R24" s="67">
        <f t="shared" si="2"/>
        <v>381</v>
      </c>
      <c r="S24" s="153">
        <v>300</v>
      </c>
      <c r="T24" s="153">
        <v>81</v>
      </c>
      <c r="U24" s="36"/>
      <c r="V24" s="36"/>
      <c r="W24" s="36"/>
      <c r="X24" s="36"/>
      <c r="Y24" s="36"/>
      <c r="Z24" s="36"/>
      <c r="AA24" s="82">
        <f>F24+Q24</f>
        <v>381</v>
      </c>
      <c r="AB24" s="82">
        <f t="shared" si="5"/>
        <v>381</v>
      </c>
      <c r="AC24" s="82">
        <f t="shared" si="5"/>
        <v>300</v>
      </c>
      <c r="AD24" s="82">
        <f t="shared" si="5"/>
        <v>81</v>
      </c>
      <c r="AE24" s="82">
        <f t="shared" si="5"/>
        <v>0</v>
      </c>
      <c r="AF24" s="82">
        <f t="shared" si="5"/>
        <v>0</v>
      </c>
      <c r="AG24" s="82">
        <f>AH24+AI24</f>
        <v>0</v>
      </c>
      <c r="AH24" s="82">
        <f t="shared" si="6"/>
        <v>0</v>
      </c>
      <c r="AI24" s="82">
        <f t="shared" si="6"/>
        <v>0</v>
      </c>
      <c r="AJ24" s="82">
        <f t="shared" si="6"/>
        <v>0</v>
      </c>
      <c r="AK24" s="82"/>
      <c r="AL24" s="82"/>
      <c r="AM24" s="36"/>
      <c r="AN24" s="36"/>
      <c r="AO24" s="82">
        <f>AK24+AM24</f>
        <v>0</v>
      </c>
      <c r="AP24" s="82">
        <f>AL24+AN24</f>
        <v>0</v>
      </c>
      <c r="AQ24" s="82"/>
      <c r="AR24" s="82"/>
      <c r="AS24" s="36"/>
      <c r="AT24" s="36"/>
      <c r="AU24" s="82">
        <f>AQ24+AS24</f>
        <v>0</v>
      </c>
      <c r="AV24" s="82">
        <f>AR24+AT24</f>
        <v>0</v>
      </c>
      <c r="AW24" s="82"/>
      <c r="AX24" s="82"/>
      <c r="AY24" s="36"/>
      <c r="AZ24" s="36"/>
      <c r="BA24" s="82">
        <f>AW24+AY24</f>
        <v>0</v>
      </c>
      <c r="BB24" s="82">
        <f>AX24+AZ24</f>
        <v>0</v>
      </c>
    </row>
    <row r="25" spans="1:54" ht="13.5" thickBot="1" x14ac:dyDescent="0.25">
      <c r="A25" s="99"/>
      <c r="B25" s="15"/>
      <c r="C25" s="15"/>
      <c r="D25" s="73"/>
      <c r="E25" s="99"/>
      <c r="F25" s="84"/>
      <c r="G25" s="82"/>
      <c r="H25" s="82"/>
      <c r="I25" s="84"/>
      <c r="J25" s="84"/>
      <c r="K25" s="82"/>
      <c r="L25" s="82"/>
      <c r="M25" s="84"/>
      <c r="N25" s="84"/>
      <c r="O25" s="84"/>
      <c r="P25" s="84"/>
      <c r="Q25" s="104"/>
      <c r="R25" s="104"/>
      <c r="S25" s="104"/>
      <c r="T25" s="104"/>
      <c r="U25" s="36"/>
      <c r="V25" s="36"/>
      <c r="W25" s="36"/>
      <c r="X25" s="36"/>
      <c r="Y25" s="36"/>
      <c r="Z25" s="36"/>
      <c r="AA25" s="84"/>
      <c r="AB25" s="82"/>
      <c r="AC25" s="84"/>
      <c r="AD25" s="84"/>
      <c r="AE25" s="82"/>
      <c r="AF25" s="82"/>
      <c r="AG25" s="84"/>
      <c r="AH25" s="84"/>
      <c r="AI25" s="84"/>
      <c r="AJ25" s="84"/>
      <c r="AK25" s="84"/>
      <c r="AL25" s="84"/>
      <c r="AM25" s="36"/>
      <c r="AN25" s="36"/>
      <c r="AO25" s="84"/>
      <c r="AP25" s="84"/>
      <c r="AQ25" s="84"/>
      <c r="AR25" s="84"/>
      <c r="AS25" s="36"/>
      <c r="AT25" s="36"/>
      <c r="AU25" s="84"/>
      <c r="AV25" s="84"/>
      <c r="AW25" s="84"/>
      <c r="AX25" s="84"/>
      <c r="AY25" s="36"/>
      <c r="AZ25" s="36"/>
      <c r="BA25" s="84"/>
      <c r="BB25" s="84"/>
    </row>
    <row r="26" spans="1:54" ht="29.25" customHeight="1" thickBot="1" x14ac:dyDescent="0.25">
      <c r="A26" s="21"/>
      <c r="B26" s="100">
        <v>100102</v>
      </c>
      <c r="C26" s="100"/>
      <c r="D26" s="55" t="s">
        <v>133</v>
      </c>
      <c r="E26" s="21"/>
      <c r="F26" s="95">
        <f t="shared" ref="F26:BB26" si="7">SUM(F15:F23)</f>
        <v>21000</v>
      </c>
      <c r="G26" s="95">
        <f t="shared" si="7"/>
        <v>0</v>
      </c>
      <c r="H26" s="95">
        <f t="shared" si="7"/>
        <v>21000</v>
      </c>
      <c r="I26" s="95">
        <f t="shared" si="7"/>
        <v>16535</v>
      </c>
      <c r="J26" s="95">
        <f t="shared" si="7"/>
        <v>4465</v>
      </c>
      <c r="K26" s="95">
        <f t="shared" si="7"/>
        <v>0</v>
      </c>
      <c r="L26" s="95">
        <f t="shared" si="7"/>
        <v>0</v>
      </c>
      <c r="M26" s="95">
        <f t="shared" si="7"/>
        <v>0</v>
      </c>
      <c r="N26" s="95">
        <f t="shared" si="7"/>
        <v>0</v>
      </c>
      <c r="O26" s="95">
        <f t="shared" si="7"/>
        <v>0</v>
      </c>
      <c r="P26" s="95">
        <f t="shared" si="7"/>
        <v>0</v>
      </c>
      <c r="Q26" s="95">
        <f t="shared" ref="Q26:R26" si="8">SUM(Q15:Q24)</f>
        <v>9191</v>
      </c>
      <c r="R26" s="95">
        <f t="shared" si="8"/>
        <v>9191</v>
      </c>
      <c r="S26" s="95">
        <f>SUM(S15:S24)</f>
        <v>7237</v>
      </c>
      <c r="T26" s="95">
        <f t="shared" ref="T26:AJ26" si="9">SUM(T15:T24)</f>
        <v>1954</v>
      </c>
      <c r="U26" s="95">
        <f t="shared" si="9"/>
        <v>0</v>
      </c>
      <c r="V26" s="95">
        <f t="shared" si="9"/>
        <v>0</v>
      </c>
      <c r="W26" s="95">
        <f t="shared" si="9"/>
        <v>0</v>
      </c>
      <c r="X26" s="95">
        <f t="shared" si="9"/>
        <v>0</v>
      </c>
      <c r="Y26" s="95">
        <f t="shared" si="9"/>
        <v>0</v>
      </c>
      <c r="Z26" s="95">
        <f t="shared" si="9"/>
        <v>0</v>
      </c>
      <c r="AA26" s="95">
        <f t="shared" si="9"/>
        <v>30191</v>
      </c>
      <c r="AB26" s="95">
        <f t="shared" si="9"/>
        <v>30191</v>
      </c>
      <c r="AC26" s="95">
        <f t="shared" si="9"/>
        <v>23772</v>
      </c>
      <c r="AD26" s="95">
        <f t="shared" si="9"/>
        <v>6419</v>
      </c>
      <c r="AE26" s="95">
        <f t="shared" si="9"/>
        <v>0</v>
      </c>
      <c r="AF26" s="95">
        <f t="shared" si="9"/>
        <v>0</v>
      </c>
      <c r="AG26" s="95">
        <f t="shared" si="9"/>
        <v>0</v>
      </c>
      <c r="AH26" s="95">
        <f t="shared" si="9"/>
        <v>0</v>
      </c>
      <c r="AI26" s="95">
        <f t="shared" si="9"/>
        <v>0</v>
      </c>
      <c r="AJ26" s="95">
        <f t="shared" si="9"/>
        <v>0</v>
      </c>
      <c r="AK26" s="95">
        <f t="shared" si="7"/>
        <v>0</v>
      </c>
      <c r="AL26" s="95">
        <f t="shared" si="7"/>
        <v>0</v>
      </c>
      <c r="AM26" s="95">
        <f>SUM(AM15:AM23)</f>
        <v>0</v>
      </c>
      <c r="AN26" s="95">
        <f>SUM(AN15:AN23)</f>
        <v>0</v>
      </c>
      <c r="AO26" s="95">
        <f>SUM(AO15:AO23)</f>
        <v>0</v>
      </c>
      <c r="AP26" s="95">
        <f>SUM(AP15:AP23)</f>
        <v>0</v>
      </c>
      <c r="AQ26" s="95">
        <f t="shared" si="7"/>
        <v>0</v>
      </c>
      <c r="AR26" s="95">
        <f t="shared" si="7"/>
        <v>0</v>
      </c>
      <c r="AS26" s="95">
        <f>SUM(AS15:AS23)</f>
        <v>0</v>
      </c>
      <c r="AT26" s="95">
        <f>SUM(AT15:AT23)</f>
        <v>0</v>
      </c>
      <c r="AU26" s="95">
        <f>SUM(AU15:AU23)</f>
        <v>0</v>
      </c>
      <c r="AV26" s="95">
        <f>SUM(AV15:AV23)</f>
        <v>0</v>
      </c>
      <c r="AW26" s="95">
        <f t="shared" si="7"/>
        <v>0</v>
      </c>
      <c r="AX26" s="95">
        <f t="shared" si="7"/>
        <v>0</v>
      </c>
      <c r="AY26" s="95">
        <f t="shared" si="7"/>
        <v>0</v>
      </c>
      <c r="AZ26" s="95">
        <f t="shared" si="7"/>
        <v>0</v>
      </c>
      <c r="BA26" s="95">
        <f t="shared" si="7"/>
        <v>0</v>
      </c>
      <c r="BB26" s="95">
        <f t="shared" si="7"/>
        <v>0</v>
      </c>
    </row>
    <row r="27" spans="1:54" x14ac:dyDescent="0.2">
      <c r="A27" s="99"/>
      <c r="B27" s="64"/>
      <c r="C27" s="64"/>
      <c r="D27" s="74" t="s">
        <v>148</v>
      </c>
      <c r="E27" s="14"/>
      <c r="F27" s="85"/>
      <c r="G27" s="85"/>
      <c r="H27" s="79"/>
      <c r="I27" s="85"/>
      <c r="J27" s="85"/>
      <c r="K27" s="85"/>
      <c r="L27" s="85"/>
      <c r="M27" s="85"/>
      <c r="N27" s="85"/>
      <c r="O27" s="85"/>
      <c r="P27" s="85"/>
      <c r="Q27" s="104"/>
      <c r="R27" s="104"/>
      <c r="S27" s="104"/>
      <c r="T27" s="104"/>
      <c r="U27" s="36"/>
      <c r="V27" s="36"/>
      <c r="W27" s="36"/>
      <c r="X27" s="36"/>
      <c r="Y27" s="36"/>
      <c r="Z27" s="36"/>
      <c r="AA27" s="85"/>
      <c r="AB27" s="79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36"/>
      <c r="AN27" s="36"/>
      <c r="AO27" s="85"/>
      <c r="AP27" s="85"/>
      <c r="AQ27" s="85"/>
      <c r="AR27" s="85"/>
      <c r="AS27" s="36"/>
      <c r="AT27" s="36"/>
      <c r="AU27" s="85"/>
      <c r="AV27" s="85"/>
      <c r="AW27" s="85"/>
      <c r="AX27" s="85"/>
      <c r="AY27" s="36"/>
      <c r="AZ27" s="36"/>
      <c r="BA27" s="85"/>
      <c r="BB27" s="85"/>
    </row>
    <row r="28" spans="1:54" x14ac:dyDescent="0.2">
      <c r="A28" s="99"/>
      <c r="B28" s="64"/>
      <c r="C28" s="64"/>
      <c r="D28" s="70" t="s">
        <v>60</v>
      </c>
      <c r="E28" s="29"/>
      <c r="F28" s="96"/>
      <c r="G28" s="96"/>
      <c r="H28" s="96">
        <f>SUMIF($A$12:$A$27,"kötelező",H$12:H$27)</f>
        <v>0</v>
      </c>
      <c r="I28" s="96">
        <f t="shared" ref="I28:BB28" si="10">SUMIF($A$12:$A$27,"kötelező",I$12:I$27)</f>
        <v>0</v>
      </c>
      <c r="J28" s="96">
        <f t="shared" si="10"/>
        <v>0</v>
      </c>
      <c r="K28" s="96">
        <f t="shared" si="10"/>
        <v>0</v>
      </c>
      <c r="L28" s="96">
        <f t="shared" si="10"/>
        <v>0</v>
      </c>
      <c r="M28" s="96">
        <f t="shared" si="10"/>
        <v>0</v>
      </c>
      <c r="N28" s="96">
        <f t="shared" si="10"/>
        <v>0</v>
      </c>
      <c r="O28" s="96">
        <f t="shared" si="10"/>
        <v>0</v>
      </c>
      <c r="P28" s="96">
        <f t="shared" si="10"/>
        <v>0</v>
      </c>
      <c r="Q28" s="96">
        <f t="shared" si="10"/>
        <v>0</v>
      </c>
      <c r="R28" s="96">
        <f t="shared" si="10"/>
        <v>0</v>
      </c>
      <c r="S28" s="96">
        <f t="shared" si="10"/>
        <v>0</v>
      </c>
      <c r="T28" s="96">
        <f t="shared" si="10"/>
        <v>0</v>
      </c>
      <c r="U28" s="96">
        <f t="shared" si="10"/>
        <v>0</v>
      </c>
      <c r="V28" s="96">
        <f t="shared" si="10"/>
        <v>0</v>
      </c>
      <c r="W28" s="96">
        <f t="shared" si="10"/>
        <v>0</v>
      </c>
      <c r="X28" s="96">
        <f t="shared" si="10"/>
        <v>0</v>
      </c>
      <c r="Y28" s="96">
        <f t="shared" si="10"/>
        <v>0</v>
      </c>
      <c r="Z28" s="96">
        <f t="shared" si="10"/>
        <v>0</v>
      </c>
      <c r="AA28" s="96">
        <f t="shared" si="10"/>
        <v>0</v>
      </c>
      <c r="AB28" s="96">
        <f t="shared" si="10"/>
        <v>0</v>
      </c>
      <c r="AC28" s="96">
        <f t="shared" si="10"/>
        <v>0</v>
      </c>
      <c r="AD28" s="96">
        <f t="shared" si="10"/>
        <v>0</v>
      </c>
      <c r="AE28" s="96">
        <f t="shared" si="10"/>
        <v>0</v>
      </c>
      <c r="AF28" s="96">
        <f t="shared" si="10"/>
        <v>0</v>
      </c>
      <c r="AG28" s="96">
        <f t="shared" si="10"/>
        <v>0</v>
      </c>
      <c r="AH28" s="96">
        <f t="shared" si="10"/>
        <v>0</v>
      </c>
      <c r="AI28" s="96">
        <f t="shared" si="10"/>
        <v>0</v>
      </c>
      <c r="AJ28" s="96">
        <f t="shared" si="10"/>
        <v>0</v>
      </c>
      <c r="AK28" s="96">
        <f t="shared" si="10"/>
        <v>0</v>
      </c>
      <c r="AL28" s="96">
        <f t="shared" si="10"/>
        <v>0</v>
      </c>
      <c r="AM28" s="96">
        <f>SUMIF($A$12:$A$27,"kötelező",AM$12:AM$27)</f>
        <v>0</v>
      </c>
      <c r="AN28" s="96">
        <f>SUMIF($A$12:$A$27,"kötelező",AN$12:AN$27)</f>
        <v>0</v>
      </c>
      <c r="AO28" s="96">
        <f>SUMIF($A$12:$A$27,"kötelező",AO$12:AO$27)</f>
        <v>0</v>
      </c>
      <c r="AP28" s="96">
        <f>SUMIF($A$12:$A$27,"kötelező",AP$12:AP$27)</f>
        <v>0</v>
      </c>
      <c r="AQ28" s="96">
        <f t="shared" si="10"/>
        <v>0</v>
      </c>
      <c r="AR28" s="96">
        <f t="shared" si="10"/>
        <v>0</v>
      </c>
      <c r="AS28" s="96">
        <f>SUMIF($A$12:$A$27,"kötelező",AS$12:AS$27)</f>
        <v>0</v>
      </c>
      <c r="AT28" s="96">
        <f>SUMIF($A$12:$A$27,"kötelező",AT$12:AT$27)</f>
        <v>0</v>
      </c>
      <c r="AU28" s="96">
        <f>SUMIF($A$12:$A$27,"kötelező",AU$12:AU$27)</f>
        <v>0</v>
      </c>
      <c r="AV28" s="96">
        <f>SUMIF($A$12:$A$27,"kötelező",AV$12:AV$27)</f>
        <v>0</v>
      </c>
      <c r="AW28" s="96">
        <f t="shared" si="10"/>
        <v>0</v>
      </c>
      <c r="AX28" s="96">
        <f t="shared" si="10"/>
        <v>0</v>
      </c>
      <c r="AY28" s="96">
        <f t="shared" si="10"/>
        <v>0</v>
      </c>
      <c r="AZ28" s="96">
        <f t="shared" si="10"/>
        <v>0</v>
      </c>
      <c r="BA28" s="96">
        <f t="shared" si="10"/>
        <v>0</v>
      </c>
      <c r="BB28" s="96">
        <f t="shared" si="10"/>
        <v>0</v>
      </c>
    </row>
    <row r="29" spans="1:54" x14ac:dyDescent="0.2">
      <c r="A29" s="99"/>
      <c r="B29" s="64"/>
      <c r="C29" s="64"/>
      <c r="D29" s="70" t="s">
        <v>28</v>
      </c>
      <c r="E29" s="29"/>
      <c r="F29" s="96"/>
      <c r="G29" s="96"/>
      <c r="H29" s="96">
        <f>SUMIF($A$12:$A$27,"önkéntes",H$12:H$27)</f>
        <v>21000</v>
      </c>
      <c r="I29" s="96">
        <f t="shared" ref="I29:BB29" si="11">SUMIF($A$12:$A$27,"önkéntes",I$12:I$27)</f>
        <v>16535</v>
      </c>
      <c r="J29" s="96">
        <f t="shared" si="11"/>
        <v>4465</v>
      </c>
      <c r="K29" s="96">
        <f t="shared" si="11"/>
        <v>0</v>
      </c>
      <c r="L29" s="96">
        <f t="shared" si="11"/>
        <v>0</v>
      </c>
      <c r="M29" s="96">
        <f t="shared" si="11"/>
        <v>0</v>
      </c>
      <c r="N29" s="96">
        <f t="shared" si="11"/>
        <v>0</v>
      </c>
      <c r="O29" s="96">
        <f t="shared" si="11"/>
        <v>0</v>
      </c>
      <c r="P29" s="96">
        <f t="shared" si="11"/>
        <v>0</v>
      </c>
      <c r="Q29" s="96">
        <f t="shared" si="11"/>
        <v>9191</v>
      </c>
      <c r="R29" s="96">
        <f t="shared" si="11"/>
        <v>9191</v>
      </c>
      <c r="S29" s="96">
        <f t="shared" si="11"/>
        <v>7237</v>
      </c>
      <c r="T29" s="96">
        <f t="shared" si="11"/>
        <v>1954</v>
      </c>
      <c r="U29" s="96">
        <f t="shared" si="11"/>
        <v>0</v>
      </c>
      <c r="V29" s="96">
        <f t="shared" si="11"/>
        <v>0</v>
      </c>
      <c r="W29" s="96">
        <f t="shared" si="11"/>
        <v>0</v>
      </c>
      <c r="X29" s="96">
        <f t="shared" si="11"/>
        <v>0</v>
      </c>
      <c r="Y29" s="96">
        <f t="shared" si="11"/>
        <v>0</v>
      </c>
      <c r="Z29" s="96">
        <f t="shared" si="11"/>
        <v>0</v>
      </c>
      <c r="AA29" s="96">
        <f t="shared" si="11"/>
        <v>30191</v>
      </c>
      <c r="AB29" s="96">
        <f t="shared" si="11"/>
        <v>30191</v>
      </c>
      <c r="AC29" s="96">
        <f t="shared" si="11"/>
        <v>23772</v>
      </c>
      <c r="AD29" s="96">
        <f t="shared" si="11"/>
        <v>6419</v>
      </c>
      <c r="AE29" s="96">
        <f t="shared" si="11"/>
        <v>0</v>
      </c>
      <c r="AF29" s="96">
        <f t="shared" si="11"/>
        <v>0</v>
      </c>
      <c r="AG29" s="96">
        <f t="shared" si="11"/>
        <v>0</v>
      </c>
      <c r="AH29" s="96">
        <f t="shared" si="11"/>
        <v>0</v>
      </c>
      <c r="AI29" s="96">
        <f t="shared" si="11"/>
        <v>0</v>
      </c>
      <c r="AJ29" s="96">
        <f t="shared" si="11"/>
        <v>0</v>
      </c>
      <c r="AK29" s="96">
        <f t="shared" si="11"/>
        <v>0</v>
      </c>
      <c r="AL29" s="96">
        <f t="shared" si="11"/>
        <v>0</v>
      </c>
      <c r="AM29" s="96">
        <f>SUMIF($A$12:$A$27,"önkéntes",AM$12:AM$27)</f>
        <v>0</v>
      </c>
      <c r="AN29" s="96">
        <f>SUMIF($A$12:$A$27,"önkéntes",AN$12:AN$27)</f>
        <v>0</v>
      </c>
      <c r="AO29" s="96">
        <f>SUMIF($A$12:$A$27,"önkéntes",AO$12:AO$27)</f>
        <v>0</v>
      </c>
      <c r="AP29" s="96">
        <f>SUMIF($A$12:$A$27,"önkéntes",AP$12:AP$27)</f>
        <v>0</v>
      </c>
      <c r="AQ29" s="96">
        <f t="shared" si="11"/>
        <v>0</v>
      </c>
      <c r="AR29" s="96">
        <f t="shared" si="11"/>
        <v>0</v>
      </c>
      <c r="AS29" s="96">
        <f>SUMIF($A$12:$A$27,"önkéntes",AS$12:AS$27)</f>
        <v>0</v>
      </c>
      <c r="AT29" s="96">
        <f>SUMIF($A$12:$A$27,"önkéntes",AT$12:AT$27)</f>
        <v>0</v>
      </c>
      <c r="AU29" s="96">
        <f>SUMIF($A$12:$A$27,"önkéntes",AU$12:AU$27)</f>
        <v>0</v>
      </c>
      <c r="AV29" s="96">
        <f>SUMIF($A$12:$A$27,"önkéntes",AV$12:AV$27)</f>
        <v>0</v>
      </c>
      <c r="AW29" s="96">
        <f t="shared" si="11"/>
        <v>0</v>
      </c>
      <c r="AX29" s="96">
        <f t="shared" si="11"/>
        <v>0</v>
      </c>
      <c r="AY29" s="96">
        <f t="shared" si="11"/>
        <v>0</v>
      </c>
      <c r="AZ29" s="96">
        <f t="shared" si="11"/>
        <v>0</v>
      </c>
      <c r="BA29" s="96">
        <f t="shared" si="11"/>
        <v>0</v>
      </c>
      <c r="BB29" s="96">
        <f t="shared" si="11"/>
        <v>0</v>
      </c>
    </row>
    <row r="30" spans="1:54" x14ac:dyDescent="0.2">
      <c r="A30" s="99"/>
      <c r="B30" s="64"/>
      <c r="C30" s="64"/>
      <c r="D30" s="73"/>
      <c r="E30" s="99"/>
      <c r="F30" s="85"/>
      <c r="G30" s="85"/>
      <c r="H30" s="79"/>
      <c r="I30" s="85"/>
      <c r="J30" s="85"/>
      <c r="K30" s="85"/>
      <c r="L30" s="85"/>
      <c r="M30" s="85"/>
      <c r="N30" s="85"/>
      <c r="O30" s="85"/>
      <c r="P30" s="85"/>
      <c r="Q30" s="104"/>
      <c r="R30" s="104"/>
      <c r="S30" s="104"/>
      <c r="T30" s="104"/>
      <c r="U30" s="36"/>
      <c r="V30" s="36"/>
      <c r="W30" s="36"/>
      <c r="X30" s="36"/>
      <c r="Y30" s="36"/>
      <c r="Z30" s="36"/>
      <c r="AA30" s="85"/>
      <c r="AB30" s="79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79"/>
      <c r="AN30" s="79"/>
      <c r="AO30" s="85"/>
      <c r="AP30" s="85"/>
      <c r="AQ30" s="85"/>
      <c r="AR30" s="85"/>
      <c r="AS30" s="79"/>
      <c r="AT30" s="79"/>
      <c r="AU30" s="85"/>
      <c r="AV30" s="85"/>
      <c r="AW30" s="85"/>
      <c r="AX30" s="85"/>
      <c r="AY30" s="79"/>
      <c r="AZ30" s="79"/>
      <c r="BA30" s="85"/>
      <c r="BB30" s="85"/>
    </row>
    <row r="31" spans="1:54" x14ac:dyDescent="0.2">
      <c r="B31" s="22">
        <v>100201</v>
      </c>
      <c r="C31" s="22"/>
      <c r="D31" s="6" t="s">
        <v>34</v>
      </c>
      <c r="E31" s="18"/>
      <c r="F31" s="84"/>
      <c r="G31" s="84"/>
      <c r="H31" s="82"/>
      <c r="I31" s="84"/>
      <c r="J31" s="84"/>
      <c r="K31" s="84"/>
      <c r="L31" s="84"/>
      <c r="M31" s="84"/>
      <c r="N31" s="84"/>
      <c r="O31" s="84"/>
      <c r="P31" s="84"/>
      <c r="Q31" s="104"/>
      <c r="R31" s="104"/>
      <c r="S31" s="104"/>
      <c r="T31" s="104"/>
      <c r="U31" s="36"/>
      <c r="V31" s="36"/>
      <c r="W31" s="36"/>
      <c r="X31" s="36"/>
      <c r="Y31" s="36"/>
      <c r="Z31" s="36"/>
      <c r="AA31" s="84"/>
      <c r="AB31" s="82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36"/>
      <c r="AN31" s="36"/>
      <c r="AO31" s="84"/>
      <c r="AP31" s="84"/>
      <c r="AQ31" s="84"/>
      <c r="AR31" s="84"/>
      <c r="AS31" s="36"/>
      <c r="AT31" s="36"/>
      <c r="AU31" s="84"/>
      <c r="AV31" s="84"/>
      <c r="AW31" s="84"/>
      <c r="AX31" s="84"/>
      <c r="AY31" s="36"/>
      <c r="AZ31" s="36"/>
      <c r="BA31" s="84"/>
      <c r="BB31" s="84"/>
    </row>
    <row r="32" spans="1:54" x14ac:dyDescent="0.2">
      <c r="D32" s="5"/>
      <c r="F32" s="82"/>
      <c r="G32" s="82"/>
      <c r="H32" s="82"/>
      <c r="I32" s="82"/>
      <c r="J32" s="82"/>
      <c r="K32" s="83"/>
      <c r="L32" s="83"/>
      <c r="M32" s="82"/>
      <c r="N32" s="82"/>
      <c r="O32" s="82"/>
      <c r="P32" s="82"/>
      <c r="Q32" s="104"/>
      <c r="R32" s="104"/>
      <c r="S32" s="104"/>
      <c r="T32" s="104"/>
      <c r="U32" s="36"/>
      <c r="V32" s="36"/>
      <c r="W32" s="36"/>
      <c r="X32" s="36"/>
      <c r="Y32" s="36"/>
      <c r="Z32" s="36"/>
      <c r="AA32" s="82"/>
      <c r="AB32" s="82"/>
      <c r="AC32" s="82"/>
      <c r="AD32" s="82"/>
      <c r="AE32" s="83"/>
      <c r="AF32" s="83"/>
      <c r="AG32" s="82"/>
      <c r="AH32" s="82"/>
      <c r="AI32" s="82"/>
      <c r="AJ32" s="82"/>
      <c r="AK32" s="82"/>
      <c r="AL32" s="82"/>
      <c r="AM32" s="36"/>
      <c r="AN32" s="36"/>
      <c r="AO32" s="82"/>
      <c r="AP32" s="82"/>
      <c r="AQ32" s="82"/>
      <c r="AR32" s="82"/>
      <c r="AS32" s="36"/>
      <c r="AT32" s="36"/>
      <c r="AU32" s="82"/>
      <c r="AV32" s="82"/>
      <c r="AW32" s="82"/>
      <c r="AX32" s="82"/>
      <c r="AY32" s="36"/>
      <c r="AZ32" s="36"/>
      <c r="BA32" s="82"/>
      <c r="BB32" s="82"/>
    </row>
    <row r="33" spans="1:54" x14ac:dyDescent="0.2">
      <c r="D33" s="101" t="s">
        <v>35</v>
      </c>
      <c r="F33" s="82"/>
      <c r="G33" s="82"/>
      <c r="H33" s="82"/>
      <c r="I33" s="82"/>
      <c r="J33" s="82"/>
      <c r="K33" s="83"/>
      <c r="L33" s="83"/>
      <c r="M33" s="82"/>
      <c r="N33" s="82"/>
      <c r="O33" s="82"/>
      <c r="P33" s="82"/>
      <c r="Q33" s="67"/>
      <c r="R33" s="67"/>
      <c r="S33" s="104"/>
      <c r="T33" s="104"/>
      <c r="U33" s="36"/>
      <c r="V33" s="36"/>
      <c r="W33" s="36"/>
      <c r="X33" s="36"/>
      <c r="Y33" s="36"/>
      <c r="Z33" s="36"/>
      <c r="AA33" s="82"/>
      <c r="AB33" s="82"/>
      <c r="AC33" s="82"/>
      <c r="AD33" s="82"/>
      <c r="AE33" s="83"/>
      <c r="AF33" s="83"/>
      <c r="AG33" s="82"/>
      <c r="AH33" s="82"/>
      <c r="AI33" s="82"/>
      <c r="AJ33" s="82"/>
      <c r="AK33" s="82"/>
      <c r="AL33" s="82"/>
      <c r="AM33" s="79"/>
      <c r="AN33" s="79"/>
      <c r="AO33" s="82"/>
      <c r="AP33" s="82"/>
      <c r="AQ33" s="82"/>
      <c r="AR33" s="82"/>
      <c r="AS33" s="79"/>
      <c r="AT33" s="79"/>
      <c r="AU33" s="82"/>
      <c r="AV33" s="82"/>
      <c r="AW33" s="82"/>
      <c r="AX33" s="82"/>
      <c r="AY33" s="79"/>
      <c r="AZ33" s="79"/>
      <c r="BA33" s="82"/>
      <c r="BB33" s="82"/>
    </row>
    <row r="34" spans="1:54" x14ac:dyDescent="0.2">
      <c r="B34" s="23"/>
      <c r="C34" s="23"/>
      <c r="D34" s="102" t="s">
        <v>36</v>
      </c>
      <c r="F34" s="82"/>
      <c r="G34" s="82"/>
      <c r="H34" s="82"/>
      <c r="I34" s="84"/>
      <c r="J34" s="84"/>
      <c r="K34" s="82"/>
      <c r="L34" s="82"/>
      <c r="M34" s="82"/>
      <c r="N34" s="84"/>
      <c r="O34" s="84"/>
      <c r="P34" s="84"/>
      <c r="Q34" s="67"/>
      <c r="R34" s="67"/>
      <c r="S34" s="104"/>
      <c r="T34" s="104"/>
      <c r="U34" s="36"/>
      <c r="V34" s="36"/>
      <c r="W34" s="36"/>
      <c r="X34" s="36"/>
      <c r="Y34" s="36"/>
      <c r="Z34" s="36"/>
      <c r="AA34" s="82"/>
      <c r="AB34" s="82"/>
      <c r="AC34" s="84"/>
      <c r="AD34" s="84"/>
      <c r="AE34" s="82"/>
      <c r="AF34" s="82"/>
      <c r="AG34" s="82"/>
      <c r="AH34" s="84"/>
      <c r="AI34" s="84"/>
      <c r="AJ34" s="84"/>
      <c r="AK34" s="84"/>
      <c r="AL34" s="84"/>
      <c r="AM34" s="36"/>
      <c r="AN34" s="36"/>
      <c r="AO34" s="84"/>
      <c r="AP34" s="84"/>
      <c r="AQ34" s="84"/>
      <c r="AR34" s="84"/>
      <c r="AS34" s="36"/>
      <c r="AT34" s="36"/>
      <c r="AU34" s="84"/>
      <c r="AV34" s="84"/>
      <c r="AW34" s="84"/>
      <c r="AX34" s="84"/>
      <c r="AY34" s="36"/>
      <c r="AZ34" s="36"/>
      <c r="BA34" s="84"/>
      <c r="BB34" s="84"/>
    </row>
    <row r="35" spans="1:54" ht="15.75" customHeight="1" x14ac:dyDescent="0.2">
      <c r="A35" s="80" t="s">
        <v>60</v>
      </c>
      <c r="B35" s="15"/>
      <c r="C35" s="15"/>
      <c r="D35" s="13" t="s">
        <v>37</v>
      </c>
      <c r="E35" s="80">
        <v>2020</v>
      </c>
      <c r="F35" s="82">
        <v>7620</v>
      </c>
      <c r="G35" s="82"/>
      <c r="H35" s="82">
        <v>7620</v>
      </c>
      <c r="I35" s="82">
        <v>6000</v>
      </c>
      <c r="J35" s="82">
        <v>1620</v>
      </c>
      <c r="K35" s="82"/>
      <c r="L35" s="82"/>
      <c r="M35" s="82">
        <v>0</v>
      </c>
      <c r="N35" s="82"/>
      <c r="O35" s="82"/>
      <c r="P35" s="82"/>
      <c r="Q35" s="67">
        <f>R35+V35+AM35+AN35+AS35+AT35+AY35+AZ35</f>
        <v>0</v>
      </c>
      <c r="R35" s="67">
        <f t="shared" si="2"/>
        <v>0</v>
      </c>
      <c r="S35" s="36"/>
      <c r="T35" s="36"/>
      <c r="U35" s="36"/>
      <c r="V35" s="36"/>
      <c r="W35" s="36"/>
      <c r="X35" s="36"/>
      <c r="Y35" s="36"/>
      <c r="Z35" s="36"/>
      <c r="AA35" s="82">
        <f t="shared" ref="AA35:AA37" si="12">F35+Q35</f>
        <v>7620</v>
      </c>
      <c r="AB35" s="82">
        <f t="shared" ref="AB35:AB37" si="13">H35+R35</f>
        <v>7620</v>
      </c>
      <c r="AC35" s="82">
        <f t="shared" ref="AC35:AC37" si="14">I35+S35</f>
        <v>6000</v>
      </c>
      <c r="AD35" s="82">
        <f t="shared" ref="AD35:AD37" si="15">J35+T35</f>
        <v>1620</v>
      </c>
      <c r="AE35" s="82">
        <f t="shared" ref="AE35:AE37" si="16">K35+U35</f>
        <v>0</v>
      </c>
      <c r="AF35" s="82">
        <f t="shared" ref="AF35:AF37" si="17">L35+V35</f>
        <v>0</v>
      </c>
      <c r="AG35" s="82">
        <f t="shared" ref="AG35:AG37" si="18">AH35+AI35</f>
        <v>0</v>
      </c>
      <c r="AH35" s="82">
        <f t="shared" ref="AH35:AH37" si="19">N35+X35</f>
        <v>0</v>
      </c>
      <c r="AI35" s="82">
        <f t="shared" ref="AI35:AI37" si="20">O35+Y35</f>
        <v>0</v>
      </c>
      <c r="AJ35" s="82">
        <f t="shared" ref="AJ35:AJ37" si="21">P35+Z35</f>
        <v>0</v>
      </c>
      <c r="AK35" s="82"/>
      <c r="AL35" s="82"/>
      <c r="AM35" s="36"/>
      <c r="AN35" s="36"/>
      <c r="AO35" s="82">
        <f t="shared" ref="AO35:AP37" si="22">AK35+AM35</f>
        <v>0</v>
      </c>
      <c r="AP35" s="82">
        <f t="shared" si="22"/>
        <v>0</v>
      </c>
      <c r="AQ35" s="82"/>
      <c r="AR35" s="82"/>
      <c r="AS35" s="36"/>
      <c r="AT35" s="36"/>
      <c r="AU35" s="82">
        <f t="shared" ref="AU35:AV37" si="23">AQ35+AS35</f>
        <v>0</v>
      </c>
      <c r="AV35" s="82">
        <f t="shared" si="23"/>
        <v>0</v>
      </c>
      <c r="AW35" s="82"/>
      <c r="AX35" s="82"/>
      <c r="AY35" s="36"/>
      <c r="AZ35" s="36"/>
      <c r="BA35" s="82">
        <f t="shared" ref="BA35:BB37" si="24">AW35+AY35</f>
        <v>0</v>
      </c>
      <c r="BB35" s="82">
        <f t="shared" si="24"/>
        <v>0</v>
      </c>
    </row>
    <row r="36" spans="1:54" ht="15.75" customHeight="1" x14ac:dyDescent="0.2">
      <c r="A36" s="80" t="s">
        <v>60</v>
      </c>
      <c r="B36" s="15"/>
      <c r="C36" s="15"/>
      <c r="D36" s="13" t="s">
        <v>38</v>
      </c>
      <c r="E36" s="80" t="s">
        <v>196</v>
      </c>
      <c r="F36" s="82">
        <v>58411</v>
      </c>
      <c r="G36" s="82">
        <v>20311</v>
      </c>
      <c r="H36" s="82">
        <v>7620</v>
      </c>
      <c r="I36" s="82">
        <v>6000</v>
      </c>
      <c r="J36" s="82">
        <v>1620</v>
      </c>
      <c r="K36" s="82"/>
      <c r="L36" s="82"/>
      <c r="M36" s="82">
        <v>0</v>
      </c>
      <c r="N36" s="82"/>
      <c r="O36" s="82"/>
      <c r="P36" s="82"/>
      <c r="Q36" s="67">
        <f>R36+V36+AM36+AN36+AS36+AT36+AY36+AZ36</f>
        <v>0</v>
      </c>
      <c r="R36" s="67">
        <f t="shared" si="2"/>
        <v>0</v>
      </c>
      <c r="S36" s="104"/>
      <c r="T36" s="104"/>
      <c r="U36" s="36"/>
      <c r="V36" s="36"/>
      <c r="W36" s="36"/>
      <c r="X36" s="36"/>
      <c r="Y36" s="36"/>
      <c r="Z36" s="36"/>
      <c r="AA36" s="82">
        <f t="shared" si="12"/>
        <v>58411</v>
      </c>
      <c r="AB36" s="82">
        <f t="shared" si="13"/>
        <v>7620</v>
      </c>
      <c r="AC36" s="82">
        <f t="shared" si="14"/>
        <v>6000</v>
      </c>
      <c r="AD36" s="82">
        <f t="shared" si="15"/>
        <v>1620</v>
      </c>
      <c r="AE36" s="82">
        <f t="shared" si="16"/>
        <v>0</v>
      </c>
      <c r="AF36" s="82">
        <f t="shared" si="17"/>
        <v>0</v>
      </c>
      <c r="AG36" s="82">
        <f t="shared" si="18"/>
        <v>0</v>
      </c>
      <c r="AH36" s="82">
        <f t="shared" si="19"/>
        <v>0</v>
      </c>
      <c r="AI36" s="82">
        <f t="shared" si="20"/>
        <v>0</v>
      </c>
      <c r="AJ36" s="82">
        <f t="shared" si="21"/>
        <v>0</v>
      </c>
      <c r="AK36" s="82">
        <v>30480</v>
      </c>
      <c r="AL36" s="82"/>
      <c r="AM36" s="36"/>
      <c r="AN36" s="36"/>
      <c r="AO36" s="82">
        <f t="shared" si="22"/>
        <v>30480</v>
      </c>
      <c r="AP36" s="82">
        <f t="shared" si="22"/>
        <v>0</v>
      </c>
      <c r="AQ36" s="82"/>
      <c r="AR36" s="82"/>
      <c r="AS36" s="36"/>
      <c r="AT36" s="36"/>
      <c r="AU36" s="82">
        <f t="shared" si="23"/>
        <v>0</v>
      </c>
      <c r="AV36" s="82">
        <f t="shared" si="23"/>
        <v>0</v>
      </c>
      <c r="AW36" s="82"/>
      <c r="AX36" s="82"/>
      <c r="AY36" s="36"/>
      <c r="AZ36" s="36"/>
      <c r="BA36" s="82">
        <f t="shared" si="24"/>
        <v>0</v>
      </c>
      <c r="BB36" s="82">
        <f t="shared" si="24"/>
        <v>0</v>
      </c>
    </row>
    <row r="37" spans="1:54" ht="15.75" customHeight="1" x14ac:dyDescent="0.2">
      <c r="A37" s="80" t="s">
        <v>60</v>
      </c>
      <c r="B37" s="15"/>
      <c r="C37" s="15"/>
      <c r="D37" s="13" t="s">
        <v>199</v>
      </c>
      <c r="E37" s="80">
        <v>2020</v>
      </c>
      <c r="F37" s="82">
        <v>11151</v>
      </c>
      <c r="G37" s="82"/>
      <c r="H37" s="82">
        <v>11151</v>
      </c>
      <c r="I37" s="82">
        <v>8780</v>
      </c>
      <c r="J37" s="82">
        <v>2371</v>
      </c>
      <c r="K37" s="82"/>
      <c r="L37" s="82"/>
      <c r="M37" s="82">
        <v>0</v>
      </c>
      <c r="N37" s="82"/>
      <c r="O37" s="82"/>
      <c r="P37" s="82"/>
      <c r="Q37" s="67">
        <f>R37+V37+AM37+AN37+AS37+AT37+AY37+AZ37</f>
        <v>0</v>
      </c>
      <c r="R37" s="67">
        <f t="shared" si="2"/>
        <v>0</v>
      </c>
      <c r="S37" s="104"/>
      <c r="T37" s="104"/>
      <c r="U37" s="36"/>
      <c r="V37" s="36"/>
      <c r="W37" s="36"/>
      <c r="X37" s="36"/>
      <c r="Y37" s="36"/>
      <c r="Z37" s="36"/>
      <c r="AA37" s="82">
        <f t="shared" si="12"/>
        <v>11151</v>
      </c>
      <c r="AB37" s="82">
        <f t="shared" si="13"/>
        <v>11151</v>
      </c>
      <c r="AC37" s="82">
        <f t="shared" si="14"/>
        <v>8780</v>
      </c>
      <c r="AD37" s="82">
        <f t="shared" si="15"/>
        <v>2371</v>
      </c>
      <c r="AE37" s="82">
        <f t="shared" si="16"/>
        <v>0</v>
      </c>
      <c r="AF37" s="82">
        <f t="shared" si="17"/>
        <v>0</v>
      </c>
      <c r="AG37" s="82">
        <f t="shared" si="18"/>
        <v>0</v>
      </c>
      <c r="AH37" s="82">
        <f t="shared" si="19"/>
        <v>0</v>
      </c>
      <c r="AI37" s="82">
        <f t="shared" si="20"/>
        <v>0</v>
      </c>
      <c r="AJ37" s="82">
        <f t="shared" si="21"/>
        <v>0</v>
      </c>
      <c r="AK37" s="82"/>
      <c r="AL37" s="82"/>
      <c r="AM37" s="79"/>
      <c r="AN37" s="79"/>
      <c r="AO37" s="82">
        <f t="shared" si="22"/>
        <v>0</v>
      </c>
      <c r="AP37" s="82">
        <f t="shared" si="22"/>
        <v>0</v>
      </c>
      <c r="AQ37" s="82"/>
      <c r="AR37" s="82"/>
      <c r="AS37" s="79"/>
      <c r="AT37" s="79"/>
      <c r="AU37" s="82">
        <f t="shared" si="23"/>
        <v>0</v>
      </c>
      <c r="AV37" s="82">
        <f t="shared" si="23"/>
        <v>0</v>
      </c>
      <c r="AW37" s="82"/>
      <c r="AX37" s="82"/>
      <c r="AY37" s="79"/>
      <c r="AZ37" s="79"/>
      <c r="BA37" s="82">
        <f t="shared" si="24"/>
        <v>0</v>
      </c>
      <c r="BB37" s="82">
        <f t="shared" si="24"/>
        <v>0</v>
      </c>
    </row>
    <row r="38" spans="1:54" x14ac:dyDescent="0.2">
      <c r="E38" s="103"/>
      <c r="F38" s="82"/>
      <c r="G38" s="83"/>
      <c r="H38" s="82"/>
      <c r="I38" s="104"/>
      <c r="J38" s="106"/>
      <c r="K38" s="85"/>
      <c r="L38" s="85"/>
      <c r="M38" s="82"/>
      <c r="N38" s="85"/>
      <c r="O38" s="85"/>
      <c r="P38" s="85"/>
      <c r="Q38" s="67"/>
      <c r="R38" s="67"/>
      <c r="S38" s="104"/>
      <c r="T38" s="104"/>
      <c r="U38" s="36"/>
      <c r="V38" s="36"/>
      <c r="W38" s="36"/>
      <c r="X38" s="36"/>
      <c r="Y38" s="36"/>
      <c r="Z38" s="36"/>
      <c r="AA38" s="82"/>
      <c r="AB38" s="82"/>
      <c r="AC38" s="104"/>
      <c r="AD38" s="106"/>
      <c r="AE38" s="85"/>
      <c r="AF38" s="85"/>
      <c r="AG38" s="82"/>
      <c r="AH38" s="85"/>
      <c r="AI38" s="85"/>
      <c r="AJ38" s="85"/>
      <c r="AK38" s="85"/>
      <c r="AL38" s="85"/>
      <c r="AM38" s="36"/>
      <c r="AN38" s="36"/>
      <c r="AO38" s="85"/>
      <c r="AP38" s="85"/>
      <c r="AQ38" s="85"/>
      <c r="AR38" s="85"/>
      <c r="AS38" s="36"/>
      <c r="AT38" s="36"/>
      <c r="AU38" s="85"/>
      <c r="AV38" s="85"/>
      <c r="AW38" s="85"/>
      <c r="AX38" s="85"/>
      <c r="AY38" s="36"/>
      <c r="AZ38" s="36"/>
      <c r="BA38" s="85"/>
      <c r="BB38" s="85"/>
    </row>
    <row r="39" spans="1:54" x14ac:dyDescent="0.2">
      <c r="B39" s="22"/>
      <c r="C39" s="22"/>
      <c r="D39" s="101" t="s">
        <v>39</v>
      </c>
      <c r="E39" s="103"/>
      <c r="F39" s="82"/>
      <c r="G39" s="83"/>
      <c r="H39" s="82"/>
      <c r="I39" s="105"/>
      <c r="J39" s="106"/>
      <c r="K39" s="85"/>
      <c r="L39" s="85"/>
      <c r="M39" s="82"/>
      <c r="N39" s="84"/>
      <c r="O39" s="84"/>
      <c r="P39" s="84"/>
      <c r="Q39" s="67"/>
      <c r="R39" s="67"/>
      <c r="S39" s="36"/>
      <c r="T39" s="36"/>
      <c r="U39" s="36"/>
      <c r="V39" s="36"/>
      <c r="W39" s="123"/>
      <c r="X39" s="36"/>
      <c r="Y39" s="36"/>
      <c r="Z39" s="36"/>
      <c r="AA39" s="82"/>
      <c r="AB39" s="82"/>
      <c r="AC39" s="105"/>
      <c r="AD39" s="106"/>
      <c r="AE39" s="85"/>
      <c r="AF39" s="85"/>
      <c r="AG39" s="82"/>
      <c r="AH39" s="84"/>
      <c r="AI39" s="84"/>
      <c r="AJ39" s="84"/>
      <c r="AK39" s="84"/>
      <c r="AL39" s="84"/>
      <c r="AM39" s="36"/>
      <c r="AN39" s="36"/>
      <c r="AO39" s="84"/>
      <c r="AP39" s="84"/>
      <c r="AQ39" s="84"/>
      <c r="AR39" s="84"/>
      <c r="AS39" s="36"/>
      <c r="AT39" s="36"/>
      <c r="AU39" s="84"/>
      <c r="AV39" s="84"/>
      <c r="AW39" s="84"/>
      <c r="AX39" s="84"/>
      <c r="AY39" s="36"/>
      <c r="AZ39" s="36"/>
      <c r="BA39" s="84"/>
      <c r="BB39" s="84"/>
    </row>
    <row r="40" spans="1:54" x14ac:dyDescent="0.2">
      <c r="D40" s="102" t="s">
        <v>36</v>
      </c>
      <c r="E40" s="103"/>
      <c r="F40" s="82"/>
      <c r="G40" s="83"/>
      <c r="H40" s="82"/>
      <c r="I40" s="105"/>
      <c r="J40" s="106"/>
      <c r="K40" s="85"/>
      <c r="L40" s="85"/>
      <c r="M40" s="82"/>
      <c r="N40" s="84"/>
      <c r="O40" s="84"/>
      <c r="P40" s="84"/>
      <c r="Q40" s="67">
        <f>R40+V40+AM40+AN40+AS40+AT40+AY40+AZ40</f>
        <v>0</v>
      </c>
      <c r="R40" s="67">
        <f t="shared" si="2"/>
        <v>0</v>
      </c>
      <c r="S40" s="104"/>
      <c r="T40" s="104"/>
      <c r="U40" s="36"/>
      <c r="V40" s="36"/>
      <c r="W40" s="36"/>
      <c r="X40" s="36"/>
      <c r="Y40" s="36"/>
      <c r="Z40" s="36"/>
      <c r="AA40" s="82"/>
      <c r="AB40" s="82"/>
      <c r="AC40" s="105"/>
      <c r="AD40" s="106"/>
      <c r="AE40" s="85"/>
      <c r="AF40" s="85"/>
      <c r="AG40" s="82"/>
      <c r="AH40" s="84"/>
      <c r="AI40" s="84"/>
      <c r="AJ40" s="84"/>
      <c r="AK40" s="84"/>
      <c r="AL40" s="84"/>
      <c r="AM40" s="36"/>
      <c r="AN40" s="36"/>
      <c r="AO40" s="84"/>
      <c r="AP40" s="84"/>
      <c r="AQ40" s="84"/>
      <c r="AR40" s="84"/>
      <c r="AS40" s="36"/>
      <c r="AT40" s="36"/>
      <c r="AU40" s="84"/>
      <c r="AV40" s="84"/>
      <c r="AW40" s="84"/>
      <c r="AX40" s="84"/>
      <c r="AY40" s="36"/>
      <c r="AZ40" s="36"/>
      <c r="BA40" s="84"/>
      <c r="BB40" s="84"/>
    </row>
    <row r="41" spans="1:54" ht="15.75" customHeight="1" x14ac:dyDescent="0.2">
      <c r="A41" s="80" t="s">
        <v>60</v>
      </c>
      <c r="B41" s="15"/>
      <c r="C41" s="15"/>
      <c r="D41" s="13" t="s">
        <v>40</v>
      </c>
      <c r="E41" s="80">
        <v>2020</v>
      </c>
      <c r="F41" s="82">
        <v>1016</v>
      </c>
      <c r="G41" s="82"/>
      <c r="H41" s="82">
        <v>1016</v>
      </c>
      <c r="I41" s="82">
        <v>800</v>
      </c>
      <c r="J41" s="82">
        <v>216</v>
      </c>
      <c r="K41" s="82"/>
      <c r="L41" s="82"/>
      <c r="M41" s="82">
        <v>0</v>
      </c>
      <c r="N41" s="82"/>
      <c r="O41" s="82"/>
      <c r="P41" s="82"/>
      <c r="Q41" s="67">
        <f>R41+V41+AM41+AN41+AS41+AT41+AY41+AZ41</f>
        <v>0</v>
      </c>
      <c r="R41" s="67">
        <f t="shared" si="2"/>
        <v>0</v>
      </c>
      <c r="S41" s="104"/>
      <c r="T41" s="104"/>
      <c r="U41" s="36"/>
      <c r="V41" s="36"/>
      <c r="W41" s="36"/>
      <c r="X41" s="36"/>
      <c r="Y41" s="36"/>
      <c r="Z41" s="36"/>
      <c r="AA41" s="82">
        <f>F41+Q41</f>
        <v>1016</v>
      </c>
      <c r="AB41" s="82">
        <f>H41+R41</f>
        <v>1016</v>
      </c>
      <c r="AC41" s="82">
        <f>I41+S41</f>
        <v>800</v>
      </c>
      <c r="AD41" s="82">
        <f>J41+T41</f>
        <v>216</v>
      </c>
      <c r="AE41" s="82">
        <f>K41+U41</f>
        <v>0</v>
      </c>
      <c r="AF41" s="82">
        <f>L41+V41</f>
        <v>0</v>
      </c>
      <c r="AG41" s="82">
        <f>AH41+AI41</f>
        <v>0</v>
      </c>
      <c r="AH41" s="82">
        <f>N41+X41</f>
        <v>0</v>
      </c>
      <c r="AI41" s="82">
        <f>O41+Y41</f>
        <v>0</v>
      </c>
      <c r="AJ41" s="82">
        <f>P41+Z41</f>
        <v>0</v>
      </c>
      <c r="AK41" s="82"/>
      <c r="AL41" s="82"/>
      <c r="AM41" s="79"/>
      <c r="AN41" s="79"/>
      <c r="AO41" s="82">
        <f>AK41+AM41</f>
        <v>0</v>
      </c>
      <c r="AP41" s="82">
        <f>AL41+AN41</f>
        <v>0</v>
      </c>
      <c r="AQ41" s="82"/>
      <c r="AR41" s="82"/>
      <c r="AS41" s="79"/>
      <c r="AT41" s="79"/>
      <c r="AU41" s="82">
        <f>AQ41+AS41</f>
        <v>0</v>
      </c>
      <c r="AV41" s="82">
        <f>AR41+AT41</f>
        <v>0</v>
      </c>
      <c r="AW41" s="82"/>
      <c r="AX41" s="82"/>
      <c r="AY41" s="79"/>
      <c r="AZ41" s="79"/>
      <c r="BA41" s="82">
        <f>AW41+AY41</f>
        <v>0</v>
      </c>
      <c r="BB41" s="82">
        <f>AX41+AZ41</f>
        <v>0</v>
      </c>
    </row>
    <row r="42" spans="1:54" x14ac:dyDescent="0.2">
      <c r="B42" s="64"/>
      <c r="C42" s="64"/>
      <c r="D42" s="39"/>
      <c r="E42" s="103"/>
      <c r="F42" s="82"/>
      <c r="G42" s="83"/>
      <c r="H42" s="82"/>
      <c r="I42" s="105"/>
      <c r="J42" s="106"/>
      <c r="K42" s="85"/>
      <c r="L42" s="85"/>
      <c r="M42" s="82"/>
      <c r="N42" s="84"/>
      <c r="O42" s="84"/>
      <c r="P42" s="84"/>
      <c r="Q42" s="67"/>
      <c r="R42" s="67"/>
      <c r="S42" s="104"/>
      <c r="T42" s="104"/>
      <c r="U42" s="36"/>
      <c r="V42" s="36"/>
      <c r="W42" s="36"/>
      <c r="X42" s="36"/>
      <c r="Y42" s="36"/>
      <c r="Z42" s="36"/>
      <c r="AA42" s="82"/>
      <c r="AB42" s="82"/>
      <c r="AC42" s="105"/>
      <c r="AD42" s="106"/>
      <c r="AE42" s="85"/>
      <c r="AF42" s="85"/>
      <c r="AG42" s="82"/>
      <c r="AH42" s="84"/>
      <c r="AI42" s="84"/>
      <c r="AJ42" s="84"/>
      <c r="AK42" s="82"/>
      <c r="AL42" s="84"/>
      <c r="AM42" s="79"/>
      <c r="AN42" s="79"/>
      <c r="AO42" s="82"/>
      <c r="AP42" s="84"/>
      <c r="AQ42" s="84"/>
      <c r="AR42" s="84"/>
      <c r="AS42" s="79"/>
      <c r="AT42" s="79"/>
      <c r="AU42" s="84"/>
      <c r="AV42" s="84"/>
      <c r="AW42" s="84"/>
      <c r="AX42" s="84"/>
      <c r="AY42" s="79"/>
      <c r="AZ42" s="79"/>
      <c r="BA42" s="84"/>
      <c r="BB42" s="84"/>
    </row>
    <row r="43" spans="1:54" x14ac:dyDescent="0.2">
      <c r="B43" s="64"/>
      <c r="C43" s="64"/>
      <c r="D43" s="101" t="s">
        <v>41</v>
      </c>
      <c r="E43" s="103"/>
      <c r="F43" s="82"/>
      <c r="G43" s="83"/>
      <c r="H43" s="82"/>
      <c r="I43" s="105"/>
      <c r="J43" s="106"/>
      <c r="K43" s="85"/>
      <c r="L43" s="85"/>
      <c r="M43" s="82"/>
      <c r="N43" s="84"/>
      <c r="O43" s="84"/>
      <c r="P43" s="84"/>
      <c r="Q43" s="67"/>
      <c r="R43" s="67"/>
      <c r="S43" s="104"/>
      <c r="T43" s="104"/>
      <c r="U43" s="36"/>
      <c r="V43" s="36"/>
      <c r="W43" s="36"/>
      <c r="X43" s="36"/>
      <c r="Y43" s="36"/>
      <c r="Z43" s="36"/>
      <c r="AA43" s="82"/>
      <c r="AB43" s="82"/>
      <c r="AC43" s="105"/>
      <c r="AD43" s="106"/>
      <c r="AE43" s="85"/>
      <c r="AF43" s="85"/>
      <c r="AG43" s="82"/>
      <c r="AH43" s="84"/>
      <c r="AI43" s="84"/>
      <c r="AJ43" s="84"/>
      <c r="AK43" s="82"/>
      <c r="AL43" s="84"/>
      <c r="AM43" s="36"/>
      <c r="AN43" s="36"/>
      <c r="AO43" s="82"/>
      <c r="AP43" s="84"/>
      <c r="AQ43" s="84"/>
      <c r="AR43" s="84"/>
      <c r="AS43" s="36"/>
      <c r="AT43" s="36"/>
      <c r="AU43" s="84"/>
      <c r="AV43" s="84"/>
      <c r="AW43" s="84"/>
      <c r="AX43" s="84"/>
      <c r="AY43" s="36"/>
      <c r="AZ43" s="36"/>
      <c r="BA43" s="84"/>
      <c r="BB43" s="84"/>
    </row>
    <row r="44" spans="1:54" x14ac:dyDescent="0.2">
      <c r="B44" s="64"/>
      <c r="C44" s="64"/>
      <c r="D44" s="102" t="s">
        <v>36</v>
      </c>
      <c r="E44" s="103"/>
      <c r="F44" s="82"/>
      <c r="G44" s="83"/>
      <c r="H44" s="82"/>
      <c r="I44" s="105"/>
      <c r="J44" s="106"/>
      <c r="K44" s="85"/>
      <c r="L44" s="85"/>
      <c r="M44" s="82"/>
      <c r="N44" s="84"/>
      <c r="O44" s="84"/>
      <c r="P44" s="84"/>
      <c r="Q44" s="67">
        <f>R44+V44+AM44+AN44+AS44+AT44+AY44+AZ44</f>
        <v>0</v>
      </c>
      <c r="R44" s="67">
        <f t="shared" si="2"/>
        <v>0</v>
      </c>
      <c r="S44" s="104"/>
      <c r="T44" s="104"/>
      <c r="U44" s="36"/>
      <c r="V44" s="36"/>
      <c r="W44" s="36"/>
      <c r="X44" s="36"/>
      <c r="Y44" s="36"/>
      <c r="Z44" s="36"/>
      <c r="AA44" s="82"/>
      <c r="AB44" s="82"/>
      <c r="AC44" s="105"/>
      <c r="AD44" s="106"/>
      <c r="AE44" s="85"/>
      <c r="AF44" s="85"/>
      <c r="AG44" s="82"/>
      <c r="AH44" s="84"/>
      <c r="AI44" s="84"/>
      <c r="AJ44" s="84"/>
      <c r="AK44" s="82"/>
      <c r="AL44" s="84"/>
      <c r="AM44" s="36"/>
      <c r="AN44" s="36"/>
      <c r="AO44" s="82"/>
      <c r="AP44" s="84"/>
      <c r="AQ44" s="84"/>
      <c r="AR44" s="84"/>
      <c r="AS44" s="36"/>
      <c r="AT44" s="36"/>
      <c r="AU44" s="84"/>
      <c r="AV44" s="84"/>
      <c r="AW44" s="84"/>
      <c r="AX44" s="84"/>
      <c r="AY44" s="36"/>
      <c r="AZ44" s="36"/>
      <c r="BA44" s="84"/>
      <c r="BB44" s="84"/>
    </row>
    <row r="45" spans="1:54" ht="15.75" customHeight="1" x14ac:dyDescent="0.2">
      <c r="A45" s="80" t="s">
        <v>60</v>
      </c>
      <c r="B45" s="15"/>
      <c r="C45" s="15"/>
      <c r="D45" s="13" t="s">
        <v>42</v>
      </c>
      <c r="E45" s="80">
        <v>2020</v>
      </c>
      <c r="F45" s="82">
        <v>6350</v>
      </c>
      <c r="G45" s="82"/>
      <c r="H45" s="82">
        <v>6350</v>
      </c>
      <c r="I45" s="82">
        <v>5000</v>
      </c>
      <c r="J45" s="82">
        <v>1350</v>
      </c>
      <c r="K45" s="82"/>
      <c r="L45" s="82"/>
      <c r="M45" s="82">
        <v>0</v>
      </c>
      <c r="N45" s="82"/>
      <c r="O45" s="82"/>
      <c r="P45" s="82"/>
      <c r="Q45" s="67">
        <f>R45+V45+AM45+AN45+AS45+AT45+AY45+AZ45</f>
        <v>0</v>
      </c>
      <c r="R45" s="67">
        <f t="shared" si="2"/>
        <v>0</v>
      </c>
      <c r="S45" s="104"/>
      <c r="T45" s="104"/>
      <c r="U45" s="36"/>
      <c r="V45" s="36"/>
      <c r="W45" s="36"/>
      <c r="X45" s="36"/>
      <c r="Y45" s="36"/>
      <c r="Z45" s="36"/>
      <c r="AA45" s="82">
        <f t="shared" ref="AA45:AA46" si="25">F45+Q45</f>
        <v>6350</v>
      </c>
      <c r="AB45" s="82">
        <f t="shared" ref="AB45:AB46" si="26">H45+R45</f>
        <v>6350</v>
      </c>
      <c r="AC45" s="82">
        <f t="shared" ref="AC45:AC46" si="27">I45+S45</f>
        <v>5000</v>
      </c>
      <c r="AD45" s="82">
        <f t="shared" ref="AD45:AD46" si="28">J45+T45</f>
        <v>1350</v>
      </c>
      <c r="AE45" s="82">
        <f t="shared" ref="AE45:AE46" si="29">K45+U45</f>
        <v>0</v>
      </c>
      <c r="AF45" s="82">
        <f t="shared" ref="AF45:AF46" si="30">L45+V45</f>
        <v>0</v>
      </c>
      <c r="AG45" s="82">
        <f t="shared" ref="AG45:AG46" si="31">AH45+AI45</f>
        <v>0</v>
      </c>
      <c r="AH45" s="82">
        <f t="shared" ref="AH45:AH46" si="32">N45+X45</f>
        <v>0</v>
      </c>
      <c r="AI45" s="82">
        <f t="shared" ref="AI45:AI46" si="33">O45+Y45</f>
        <v>0</v>
      </c>
      <c r="AJ45" s="82">
        <f t="shared" ref="AJ45:AJ46" si="34">P45+Z45</f>
        <v>0</v>
      </c>
      <c r="AK45" s="82"/>
      <c r="AL45" s="82"/>
      <c r="AM45" s="79"/>
      <c r="AN45" s="79"/>
      <c r="AO45" s="82">
        <f>AK45+AM45</f>
        <v>0</v>
      </c>
      <c r="AP45" s="82">
        <f>AL45+AN45</f>
        <v>0</v>
      </c>
      <c r="AQ45" s="82"/>
      <c r="AR45" s="82"/>
      <c r="AS45" s="79"/>
      <c r="AT45" s="79"/>
      <c r="AU45" s="82">
        <f>AQ45+AS45</f>
        <v>0</v>
      </c>
      <c r="AV45" s="82">
        <f>AR45+AT45</f>
        <v>0</v>
      </c>
      <c r="AW45" s="82"/>
      <c r="AX45" s="82"/>
      <c r="AY45" s="79"/>
      <c r="AZ45" s="79"/>
      <c r="BA45" s="82">
        <f>AW45+AY45</f>
        <v>0</v>
      </c>
      <c r="BB45" s="82">
        <f>AX45+AZ45</f>
        <v>0</v>
      </c>
    </row>
    <row r="46" spans="1:54" ht="15.75" customHeight="1" x14ac:dyDescent="0.2">
      <c r="A46" s="80" t="s">
        <v>60</v>
      </c>
      <c r="B46" s="15"/>
      <c r="C46" s="15"/>
      <c r="D46" s="13" t="s">
        <v>43</v>
      </c>
      <c r="E46" s="80">
        <v>2020</v>
      </c>
      <c r="F46" s="82">
        <v>3556</v>
      </c>
      <c r="G46" s="82"/>
      <c r="H46" s="82">
        <v>3556</v>
      </c>
      <c r="I46" s="82">
        <v>2800</v>
      </c>
      <c r="J46" s="82">
        <v>756</v>
      </c>
      <c r="K46" s="82"/>
      <c r="L46" s="82"/>
      <c r="M46" s="82">
        <v>0</v>
      </c>
      <c r="N46" s="82"/>
      <c r="O46" s="82"/>
      <c r="P46" s="82"/>
      <c r="Q46" s="67">
        <f>R46+V46+AM46+AN46+AS46+AT46+AY46+AZ46</f>
        <v>0</v>
      </c>
      <c r="R46" s="67">
        <f t="shared" si="2"/>
        <v>0</v>
      </c>
      <c r="S46" s="104"/>
      <c r="T46" s="104"/>
      <c r="U46" s="36"/>
      <c r="V46" s="36"/>
      <c r="W46" s="36"/>
      <c r="X46" s="36"/>
      <c r="Y46" s="36"/>
      <c r="Z46" s="36"/>
      <c r="AA46" s="82">
        <f t="shared" si="25"/>
        <v>3556</v>
      </c>
      <c r="AB46" s="82">
        <f t="shared" si="26"/>
        <v>3556</v>
      </c>
      <c r="AC46" s="82">
        <f t="shared" si="27"/>
        <v>2800</v>
      </c>
      <c r="AD46" s="82">
        <f t="shared" si="28"/>
        <v>756</v>
      </c>
      <c r="AE46" s="82">
        <f t="shared" si="29"/>
        <v>0</v>
      </c>
      <c r="AF46" s="82">
        <f t="shared" si="30"/>
        <v>0</v>
      </c>
      <c r="AG46" s="82">
        <f t="shared" si="31"/>
        <v>0</v>
      </c>
      <c r="AH46" s="82">
        <f t="shared" si="32"/>
        <v>0</v>
      </c>
      <c r="AI46" s="82">
        <f t="shared" si="33"/>
        <v>0</v>
      </c>
      <c r="AJ46" s="82">
        <f t="shared" si="34"/>
        <v>0</v>
      </c>
      <c r="AK46" s="82"/>
      <c r="AL46" s="82"/>
      <c r="AM46" s="79"/>
      <c r="AN46" s="79"/>
      <c r="AO46" s="82">
        <f>AK46+AM46</f>
        <v>0</v>
      </c>
      <c r="AP46" s="82">
        <f>AL46+AN46</f>
        <v>0</v>
      </c>
      <c r="AQ46" s="82"/>
      <c r="AR46" s="82"/>
      <c r="AS46" s="79"/>
      <c r="AT46" s="79"/>
      <c r="AU46" s="82">
        <f>AQ46+AS46</f>
        <v>0</v>
      </c>
      <c r="AV46" s="82">
        <f>AR46+AT46</f>
        <v>0</v>
      </c>
      <c r="AW46" s="82"/>
      <c r="AX46" s="82"/>
      <c r="AY46" s="79"/>
      <c r="AZ46" s="79"/>
      <c r="BA46" s="82">
        <f>AW46+AY46</f>
        <v>0</v>
      </c>
      <c r="BB46" s="82">
        <f>AX46+AZ46</f>
        <v>0</v>
      </c>
    </row>
    <row r="47" spans="1:54" x14ac:dyDescent="0.2">
      <c r="B47" s="64"/>
      <c r="C47" s="64"/>
      <c r="D47" s="39"/>
      <c r="E47" s="103"/>
      <c r="F47" s="82"/>
      <c r="G47" s="83"/>
      <c r="H47" s="82"/>
      <c r="I47" s="105"/>
      <c r="J47" s="106"/>
      <c r="K47" s="85"/>
      <c r="L47" s="85"/>
      <c r="M47" s="82"/>
      <c r="N47" s="84"/>
      <c r="O47" s="84"/>
      <c r="P47" s="84"/>
      <c r="Q47" s="67"/>
      <c r="R47" s="67"/>
      <c r="S47" s="104"/>
      <c r="T47" s="104"/>
      <c r="U47" s="36"/>
      <c r="V47" s="36"/>
      <c r="W47" s="36"/>
      <c r="X47" s="36"/>
      <c r="Y47" s="36"/>
      <c r="Z47" s="36"/>
      <c r="AA47" s="82"/>
      <c r="AB47" s="82"/>
      <c r="AC47" s="105"/>
      <c r="AD47" s="106"/>
      <c r="AE47" s="85"/>
      <c r="AF47" s="85"/>
      <c r="AG47" s="82"/>
      <c r="AH47" s="84"/>
      <c r="AI47" s="84"/>
      <c r="AJ47" s="84"/>
      <c r="AK47" s="82"/>
      <c r="AL47" s="84"/>
      <c r="AM47" s="36"/>
      <c r="AN47" s="36"/>
      <c r="AO47" s="82"/>
      <c r="AP47" s="84"/>
      <c r="AQ47" s="84"/>
      <c r="AR47" s="84"/>
      <c r="AS47" s="36"/>
      <c r="AT47" s="36"/>
      <c r="AU47" s="84"/>
      <c r="AV47" s="84"/>
      <c r="AW47" s="84"/>
      <c r="AX47" s="84"/>
      <c r="AY47" s="36"/>
      <c r="AZ47" s="36"/>
      <c r="BA47" s="84"/>
      <c r="BB47" s="84"/>
    </row>
    <row r="48" spans="1:54" x14ac:dyDescent="0.2">
      <c r="B48" s="64"/>
      <c r="C48" s="64"/>
      <c r="D48" s="101" t="s">
        <v>44</v>
      </c>
      <c r="E48" s="103"/>
      <c r="F48" s="82"/>
      <c r="G48" s="83"/>
      <c r="H48" s="82"/>
      <c r="I48" s="105"/>
      <c r="J48" s="106"/>
      <c r="K48" s="85"/>
      <c r="L48" s="85"/>
      <c r="M48" s="82"/>
      <c r="N48" s="84"/>
      <c r="O48" s="84"/>
      <c r="P48" s="84"/>
      <c r="Q48" s="67"/>
      <c r="R48" s="67"/>
      <c r="S48" s="36"/>
      <c r="T48" s="36"/>
      <c r="U48" s="36"/>
      <c r="V48" s="36"/>
      <c r="W48" s="123"/>
      <c r="X48" s="36"/>
      <c r="Y48" s="36"/>
      <c r="Z48" s="36"/>
      <c r="AA48" s="82"/>
      <c r="AB48" s="82"/>
      <c r="AC48" s="105"/>
      <c r="AD48" s="106"/>
      <c r="AE48" s="85"/>
      <c r="AF48" s="85"/>
      <c r="AG48" s="82"/>
      <c r="AH48" s="84"/>
      <c r="AI48" s="84"/>
      <c r="AJ48" s="84"/>
      <c r="AK48" s="82"/>
      <c r="AL48" s="84"/>
      <c r="AM48" s="36"/>
      <c r="AN48" s="36"/>
      <c r="AO48" s="82"/>
      <c r="AP48" s="84"/>
      <c r="AQ48" s="84"/>
      <c r="AR48" s="84"/>
      <c r="AS48" s="36"/>
      <c r="AT48" s="36"/>
      <c r="AU48" s="84"/>
      <c r="AV48" s="84"/>
      <c r="AW48" s="84"/>
      <c r="AX48" s="84"/>
      <c r="AY48" s="36"/>
      <c r="AZ48" s="36"/>
      <c r="BA48" s="84"/>
      <c r="BB48" s="84"/>
    </row>
    <row r="49" spans="1:54" x14ac:dyDescent="0.2">
      <c r="B49" s="64"/>
      <c r="C49" s="64"/>
      <c r="D49" s="102" t="s">
        <v>36</v>
      </c>
      <c r="E49" s="103"/>
      <c r="F49" s="82"/>
      <c r="G49" s="83"/>
      <c r="H49" s="82"/>
      <c r="I49" s="105"/>
      <c r="J49" s="106"/>
      <c r="K49" s="85"/>
      <c r="L49" s="85"/>
      <c r="M49" s="82"/>
      <c r="N49" s="84"/>
      <c r="O49" s="84"/>
      <c r="P49" s="84"/>
      <c r="Q49" s="67">
        <f>R49+V49+AM49+AN49+AS49+AT49+AY49+AZ49</f>
        <v>0</v>
      </c>
      <c r="R49" s="67">
        <f t="shared" si="2"/>
        <v>0</v>
      </c>
      <c r="S49" s="104"/>
      <c r="T49" s="104"/>
      <c r="U49" s="36"/>
      <c r="V49" s="36"/>
      <c r="W49" s="36"/>
      <c r="X49" s="36"/>
      <c r="Y49" s="36"/>
      <c r="Z49" s="36"/>
      <c r="AA49" s="82"/>
      <c r="AB49" s="82"/>
      <c r="AC49" s="105"/>
      <c r="AD49" s="106"/>
      <c r="AE49" s="85"/>
      <c r="AF49" s="85"/>
      <c r="AG49" s="82"/>
      <c r="AH49" s="84"/>
      <c r="AI49" s="84"/>
      <c r="AJ49" s="84"/>
      <c r="AK49" s="82"/>
      <c r="AL49" s="84"/>
      <c r="AM49" s="36"/>
      <c r="AN49" s="36"/>
      <c r="AO49" s="82"/>
      <c r="AP49" s="84"/>
      <c r="AQ49" s="84"/>
      <c r="AR49" s="84"/>
      <c r="AS49" s="36"/>
      <c r="AT49" s="36"/>
      <c r="AU49" s="84"/>
      <c r="AV49" s="84"/>
      <c r="AW49" s="84"/>
      <c r="AX49" s="84"/>
      <c r="AY49" s="36"/>
      <c r="AZ49" s="36"/>
      <c r="BA49" s="84"/>
      <c r="BB49" s="84"/>
    </row>
    <row r="50" spans="1:54" ht="15.75" customHeight="1" x14ac:dyDescent="0.2">
      <c r="A50" s="80" t="s">
        <v>60</v>
      </c>
      <c r="B50" s="15"/>
      <c r="C50" s="15"/>
      <c r="D50" s="13" t="s">
        <v>45</v>
      </c>
      <c r="E50" s="80">
        <v>2020</v>
      </c>
      <c r="F50" s="82">
        <v>7620</v>
      </c>
      <c r="G50" s="82"/>
      <c r="H50" s="82">
        <v>7620</v>
      </c>
      <c r="I50" s="82">
        <v>6000</v>
      </c>
      <c r="J50" s="82">
        <v>1620</v>
      </c>
      <c r="K50" s="82"/>
      <c r="L50" s="82"/>
      <c r="M50" s="82">
        <v>0</v>
      </c>
      <c r="N50" s="82"/>
      <c r="O50" s="82"/>
      <c r="P50" s="82"/>
      <c r="Q50" s="67">
        <f>R50+V50+AM50+AN50+AS50+AT50+AY50+AZ50</f>
        <v>0</v>
      </c>
      <c r="R50" s="67">
        <f t="shared" si="2"/>
        <v>0</v>
      </c>
      <c r="S50" s="104"/>
      <c r="T50" s="104"/>
      <c r="U50" s="36"/>
      <c r="V50" s="36"/>
      <c r="W50" s="36"/>
      <c r="X50" s="36"/>
      <c r="Y50" s="36"/>
      <c r="Z50" s="36"/>
      <c r="AA50" s="82">
        <f>F50+Q50</f>
        <v>7620</v>
      </c>
      <c r="AB50" s="82">
        <f>H50+R50</f>
        <v>7620</v>
      </c>
      <c r="AC50" s="82">
        <f>I50+S50</f>
        <v>6000</v>
      </c>
      <c r="AD50" s="82">
        <f>J50+T50</f>
        <v>1620</v>
      </c>
      <c r="AE50" s="82">
        <f>K50+U50</f>
        <v>0</v>
      </c>
      <c r="AF50" s="82">
        <f>L50+V50</f>
        <v>0</v>
      </c>
      <c r="AG50" s="82">
        <f>AH50+AI50</f>
        <v>0</v>
      </c>
      <c r="AH50" s="82">
        <f>N50+X50</f>
        <v>0</v>
      </c>
      <c r="AI50" s="82">
        <f>O50+Y50</f>
        <v>0</v>
      </c>
      <c r="AJ50" s="82">
        <f>P50+Z50</f>
        <v>0</v>
      </c>
      <c r="AK50" s="82"/>
      <c r="AL50" s="82"/>
      <c r="AM50" s="79"/>
      <c r="AN50" s="79"/>
      <c r="AO50" s="82">
        <f>AK50+AM50</f>
        <v>0</v>
      </c>
      <c r="AP50" s="82">
        <f>AL50+AN50</f>
        <v>0</v>
      </c>
      <c r="AQ50" s="82"/>
      <c r="AR50" s="82"/>
      <c r="AS50" s="79"/>
      <c r="AT50" s="79"/>
      <c r="AU50" s="82">
        <f>AQ50+AS50</f>
        <v>0</v>
      </c>
      <c r="AV50" s="82">
        <f>AR50+AT50</f>
        <v>0</v>
      </c>
      <c r="AW50" s="82"/>
      <c r="AX50" s="82"/>
      <c r="AY50" s="79"/>
      <c r="AZ50" s="79"/>
      <c r="BA50" s="82">
        <f>AW50+AY50</f>
        <v>0</v>
      </c>
      <c r="BB50" s="82">
        <f>AX50+AZ50</f>
        <v>0</v>
      </c>
    </row>
    <row r="51" spans="1:54" x14ac:dyDescent="0.2">
      <c r="B51" s="64"/>
      <c r="C51" s="64"/>
      <c r="D51" s="39"/>
      <c r="E51" s="103"/>
      <c r="F51" s="82"/>
      <c r="G51" s="83"/>
      <c r="H51" s="82"/>
      <c r="I51" s="105"/>
      <c r="J51" s="106"/>
      <c r="K51" s="85"/>
      <c r="L51" s="85"/>
      <c r="M51" s="82"/>
      <c r="N51" s="84"/>
      <c r="O51" s="84"/>
      <c r="P51" s="84"/>
      <c r="Q51" s="67"/>
      <c r="R51" s="67"/>
      <c r="S51" s="104"/>
      <c r="T51" s="104"/>
      <c r="U51" s="36"/>
      <c r="V51" s="36"/>
      <c r="W51" s="36"/>
      <c r="X51" s="36"/>
      <c r="Y51" s="36"/>
      <c r="Z51" s="36"/>
      <c r="AA51" s="82"/>
      <c r="AB51" s="82"/>
      <c r="AC51" s="105"/>
      <c r="AD51" s="106"/>
      <c r="AE51" s="85"/>
      <c r="AF51" s="85"/>
      <c r="AG51" s="82"/>
      <c r="AH51" s="84"/>
      <c r="AI51" s="84"/>
      <c r="AJ51" s="84"/>
      <c r="AK51" s="84"/>
      <c r="AL51" s="84"/>
      <c r="AM51" s="36"/>
      <c r="AN51" s="36"/>
      <c r="AO51" s="84"/>
      <c r="AP51" s="84"/>
      <c r="AQ51" s="84"/>
      <c r="AR51" s="84"/>
      <c r="AS51" s="36"/>
      <c r="AT51" s="36"/>
      <c r="AU51" s="84"/>
      <c r="AV51" s="84"/>
      <c r="AW51" s="84"/>
      <c r="AX51" s="84"/>
      <c r="AY51" s="36"/>
      <c r="AZ51" s="36"/>
      <c r="BA51" s="84"/>
      <c r="BB51" s="84"/>
    </row>
    <row r="52" spans="1:54" x14ac:dyDescent="0.2">
      <c r="B52" s="64"/>
      <c r="C52" s="64"/>
      <c r="D52" s="101" t="s">
        <v>46</v>
      </c>
      <c r="E52" s="103"/>
      <c r="F52" s="82"/>
      <c r="G52" s="83"/>
      <c r="H52" s="82"/>
      <c r="I52" s="105"/>
      <c r="J52" s="106"/>
      <c r="K52" s="85"/>
      <c r="L52" s="85"/>
      <c r="M52" s="82"/>
      <c r="N52" s="84"/>
      <c r="O52" s="84"/>
      <c r="P52" s="84"/>
      <c r="Q52" s="67"/>
      <c r="R52" s="67"/>
      <c r="S52" s="36"/>
      <c r="T52" s="36"/>
      <c r="U52" s="36"/>
      <c r="V52" s="36"/>
      <c r="W52" s="123"/>
      <c r="X52" s="36"/>
      <c r="Y52" s="36"/>
      <c r="Z52" s="36"/>
      <c r="AA52" s="82"/>
      <c r="AB52" s="82"/>
      <c r="AC52" s="105"/>
      <c r="AD52" s="106"/>
      <c r="AE52" s="85"/>
      <c r="AF52" s="85"/>
      <c r="AG52" s="82"/>
      <c r="AH52" s="84"/>
      <c r="AI52" s="84"/>
      <c r="AJ52" s="84"/>
      <c r="AK52" s="84"/>
      <c r="AL52" s="84"/>
      <c r="AM52" s="36"/>
      <c r="AN52" s="36"/>
      <c r="AO52" s="84"/>
      <c r="AP52" s="84"/>
      <c r="AQ52" s="84"/>
      <c r="AR52" s="84"/>
      <c r="AS52" s="36"/>
      <c r="AT52" s="36"/>
      <c r="AU52" s="84"/>
      <c r="AV52" s="84"/>
      <c r="AW52" s="84"/>
      <c r="AX52" s="84"/>
      <c r="AY52" s="36"/>
      <c r="AZ52" s="36"/>
      <c r="BA52" s="84"/>
      <c r="BB52" s="84"/>
    </row>
    <row r="53" spans="1:54" x14ac:dyDescent="0.2">
      <c r="B53" s="64"/>
      <c r="C53" s="64"/>
      <c r="D53" s="102" t="s">
        <v>36</v>
      </c>
      <c r="F53" s="82"/>
      <c r="H53" s="82"/>
      <c r="I53" s="82"/>
      <c r="J53" s="82"/>
      <c r="K53" s="85"/>
      <c r="L53" s="85"/>
      <c r="M53" s="82"/>
      <c r="N53" s="84"/>
      <c r="O53" s="84"/>
      <c r="P53" s="84"/>
      <c r="Q53" s="67">
        <f>R53+V53+AM53+AN53+AS53+AT53+AY53+AZ53</f>
        <v>0</v>
      </c>
      <c r="R53" s="67">
        <f t="shared" si="2"/>
        <v>0</v>
      </c>
      <c r="S53" s="104"/>
      <c r="T53" s="104"/>
      <c r="U53" s="36"/>
      <c r="V53" s="36"/>
      <c r="W53" s="36"/>
      <c r="X53" s="36"/>
      <c r="Y53" s="36"/>
      <c r="Z53" s="36"/>
      <c r="AA53" s="82"/>
      <c r="AB53" s="82"/>
      <c r="AC53" s="82"/>
      <c r="AD53" s="82"/>
      <c r="AE53" s="85"/>
      <c r="AF53" s="85"/>
      <c r="AG53" s="82"/>
      <c r="AH53" s="84"/>
      <c r="AI53" s="84"/>
      <c r="AJ53" s="84"/>
      <c r="AK53" s="84"/>
      <c r="AL53" s="84"/>
      <c r="AM53" s="36"/>
      <c r="AN53" s="36"/>
      <c r="AO53" s="84"/>
      <c r="AP53" s="84"/>
      <c r="AQ53" s="84"/>
      <c r="AR53" s="84"/>
      <c r="AS53" s="36"/>
      <c r="AT53" s="36"/>
      <c r="AU53" s="84"/>
      <c r="AV53" s="84"/>
      <c r="AW53" s="84"/>
      <c r="AX53" s="84"/>
      <c r="AY53" s="36"/>
      <c r="AZ53" s="36"/>
      <c r="BA53" s="84"/>
      <c r="BB53" s="84"/>
    </row>
    <row r="54" spans="1:54" ht="15.75" customHeight="1" x14ac:dyDescent="0.2">
      <c r="A54" s="80" t="s">
        <v>60</v>
      </c>
      <c r="B54" s="15"/>
      <c r="C54" s="15"/>
      <c r="D54" s="13" t="s">
        <v>43</v>
      </c>
      <c r="E54" s="80">
        <v>2020</v>
      </c>
      <c r="F54" s="82">
        <v>3556</v>
      </c>
      <c r="G54" s="82"/>
      <c r="H54" s="82">
        <v>3556</v>
      </c>
      <c r="I54" s="82">
        <v>2800</v>
      </c>
      <c r="J54" s="82">
        <v>756</v>
      </c>
      <c r="K54" s="82"/>
      <c r="L54" s="82"/>
      <c r="M54" s="82">
        <v>0</v>
      </c>
      <c r="N54" s="82"/>
      <c r="O54" s="82"/>
      <c r="P54" s="82"/>
      <c r="Q54" s="67">
        <f>R54+V54+AM54+AN54+AS54+AT54+AY54+AZ54</f>
        <v>0</v>
      </c>
      <c r="R54" s="67">
        <f t="shared" si="2"/>
        <v>0</v>
      </c>
      <c r="S54" s="104"/>
      <c r="T54" s="104"/>
      <c r="U54" s="36"/>
      <c r="V54" s="36"/>
      <c r="W54" s="36"/>
      <c r="X54" s="36"/>
      <c r="Y54" s="36"/>
      <c r="Z54" s="36"/>
      <c r="AA54" s="82">
        <f>F54+Q54</f>
        <v>3556</v>
      </c>
      <c r="AB54" s="82">
        <f>H54+R54</f>
        <v>3556</v>
      </c>
      <c r="AC54" s="82">
        <f>I54+S54</f>
        <v>2800</v>
      </c>
      <c r="AD54" s="82">
        <f>J54+T54</f>
        <v>756</v>
      </c>
      <c r="AE54" s="82">
        <f>K54+U54</f>
        <v>0</v>
      </c>
      <c r="AF54" s="82">
        <f>L54+V54</f>
        <v>0</v>
      </c>
      <c r="AG54" s="82">
        <f>AH54+AI54</f>
        <v>0</v>
      </c>
      <c r="AH54" s="82">
        <f>N54+X54</f>
        <v>0</v>
      </c>
      <c r="AI54" s="82">
        <f>O54+Y54</f>
        <v>0</v>
      </c>
      <c r="AJ54" s="82">
        <f>P54+Z54</f>
        <v>0</v>
      </c>
      <c r="AK54" s="82"/>
      <c r="AL54" s="82"/>
      <c r="AM54" s="79"/>
      <c r="AN54" s="79"/>
      <c r="AO54" s="82">
        <f>AK54+AM54</f>
        <v>0</v>
      </c>
      <c r="AP54" s="82">
        <f>AL54+AN54</f>
        <v>0</v>
      </c>
      <c r="AQ54" s="82"/>
      <c r="AR54" s="82"/>
      <c r="AS54" s="79"/>
      <c r="AT54" s="79"/>
      <c r="AU54" s="82">
        <f>AQ54+AS54</f>
        <v>0</v>
      </c>
      <c r="AV54" s="82">
        <f>AR54+AT54</f>
        <v>0</v>
      </c>
      <c r="AW54" s="82"/>
      <c r="AX54" s="82"/>
      <c r="AY54" s="79"/>
      <c r="AZ54" s="79"/>
      <c r="BA54" s="82">
        <f>AW54+AY54</f>
        <v>0</v>
      </c>
      <c r="BB54" s="82">
        <f>AX54+AZ54</f>
        <v>0</v>
      </c>
    </row>
    <row r="55" spans="1:54" s="12" customFormat="1" x14ac:dyDescent="0.2">
      <c r="A55" s="80"/>
      <c r="B55" s="4"/>
      <c r="C55" s="4"/>
      <c r="D55" s="101"/>
      <c r="E55" s="103"/>
      <c r="F55" s="82"/>
      <c r="G55" s="83"/>
      <c r="H55" s="82"/>
      <c r="I55" s="105"/>
      <c r="J55" s="106"/>
      <c r="K55" s="85"/>
      <c r="L55" s="85"/>
      <c r="M55" s="82"/>
      <c r="N55" s="82"/>
      <c r="O55" s="82"/>
      <c r="P55" s="82"/>
      <c r="Q55" s="67"/>
      <c r="R55" s="67"/>
      <c r="S55" s="104"/>
      <c r="T55" s="104"/>
      <c r="U55" s="79"/>
      <c r="V55" s="79"/>
      <c r="W55" s="36"/>
      <c r="X55" s="79"/>
      <c r="Y55" s="33"/>
      <c r="Z55" s="33"/>
      <c r="AA55" s="82"/>
      <c r="AB55" s="82"/>
      <c r="AC55" s="105"/>
      <c r="AD55" s="106"/>
      <c r="AE55" s="85"/>
      <c r="AF55" s="85"/>
      <c r="AG55" s="82"/>
      <c r="AH55" s="82"/>
      <c r="AI55" s="82"/>
      <c r="AJ55" s="82"/>
      <c r="AK55" s="82"/>
      <c r="AL55" s="82"/>
      <c r="AM55" s="79"/>
      <c r="AN55" s="79"/>
      <c r="AO55" s="82"/>
      <c r="AP55" s="82"/>
      <c r="AQ55" s="82"/>
      <c r="AR55" s="82"/>
      <c r="AS55" s="79"/>
      <c r="AT55" s="79"/>
      <c r="AU55" s="82"/>
      <c r="AV55" s="82"/>
      <c r="AW55" s="82"/>
      <c r="AX55" s="82"/>
      <c r="AY55" s="79"/>
      <c r="AZ55" s="79"/>
      <c r="BA55" s="82"/>
      <c r="BB55" s="82"/>
    </row>
    <row r="56" spans="1:54" s="12" customFormat="1" x14ac:dyDescent="0.2">
      <c r="A56" s="80"/>
      <c r="B56" s="107"/>
      <c r="C56" s="107"/>
      <c r="D56" s="108" t="s">
        <v>200</v>
      </c>
      <c r="E56" s="103"/>
      <c r="F56" s="82"/>
      <c r="G56" s="83"/>
      <c r="H56" s="82"/>
      <c r="I56" s="105"/>
      <c r="J56" s="106"/>
      <c r="K56" s="17"/>
      <c r="L56" s="17"/>
      <c r="M56" s="82"/>
      <c r="N56" s="81"/>
      <c r="O56" s="82"/>
      <c r="P56" s="82"/>
      <c r="Q56" s="67"/>
      <c r="R56" s="67"/>
      <c r="S56" s="36"/>
      <c r="T56" s="36"/>
      <c r="U56" s="36"/>
      <c r="V56" s="36"/>
      <c r="W56" s="123"/>
      <c r="X56" s="36"/>
      <c r="Y56" s="36"/>
      <c r="Z56" s="36"/>
      <c r="AA56" s="82"/>
      <c r="AB56" s="82"/>
      <c r="AC56" s="105"/>
      <c r="AD56" s="106"/>
      <c r="AE56" s="17"/>
      <c r="AF56" s="17"/>
      <c r="AG56" s="82"/>
      <c r="AH56" s="81"/>
      <c r="AI56" s="82"/>
      <c r="AJ56" s="82"/>
      <c r="AK56" s="82"/>
      <c r="AL56" s="82"/>
      <c r="AM56" s="36"/>
      <c r="AN56" s="36"/>
      <c r="AO56" s="82"/>
      <c r="AP56" s="82"/>
      <c r="AQ56" s="82"/>
      <c r="AR56" s="82"/>
      <c r="AS56" s="36"/>
      <c r="AT56" s="36"/>
      <c r="AU56" s="82"/>
      <c r="AV56" s="82"/>
      <c r="AW56" s="81"/>
      <c r="AX56" s="81"/>
      <c r="AY56" s="36"/>
      <c r="AZ56" s="36"/>
      <c r="BA56" s="81"/>
      <c r="BB56" s="81"/>
    </row>
    <row r="57" spans="1:54" s="12" customFormat="1" x14ac:dyDescent="0.2">
      <c r="A57" s="80"/>
      <c r="B57" s="4"/>
      <c r="C57" s="4"/>
      <c r="D57" s="102" t="s">
        <v>36</v>
      </c>
      <c r="E57" s="103"/>
      <c r="F57" s="82"/>
      <c r="G57" s="83"/>
      <c r="H57" s="82"/>
      <c r="I57" s="105"/>
      <c r="J57" s="106"/>
      <c r="K57" s="17"/>
      <c r="L57" s="17"/>
      <c r="M57" s="82"/>
      <c r="N57" s="81"/>
      <c r="O57" s="82"/>
      <c r="P57" s="82"/>
      <c r="Q57" s="67"/>
      <c r="R57" s="67"/>
      <c r="S57" s="104"/>
      <c r="T57" s="104"/>
      <c r="U57" s="79"/>
      <c r="V57" s="79"/>
      <c r="W57" s="36"/>
      <c r="X57" s="79"/>
      <c r="Y57" s="33"/>
      <c r="Z57" s="33"/>
      <c r="AA57" s="82"/>
      <c r="AB57" s="82"/>
      <c r="AC57" s="105"/>
      <c r="AD57" s="106"/>
      <c r="AE57" s="17"/>
      <c r="AF57" s="17"/>
      <c r="AG57" s="82"/>
      <c r="AH57" s="81"/>
      <c r="AI57" s="82"/>
      <c r="AJ57" s="82"/>
      <c r="AK57" s="82"/>
      <c r="AL57" s="82"/>
      <c r="AM57" s="79"/>
      <c r="AN57" s="79"/>
      <c r="AO57" s="82"/>
      <c r="AP57" s="82"/>
      <c r="AQ57" s="82"/>
      <c r="AR57" s="82"/>
      <c r="AS57" s="79"/>
      <c r="AT57" s="79"/>
      <c r="AU57" s="82"/>
      <c r="AV57" s="82"/>
      <c r="AW57" s="81"/>
      <c r="AX57" s="81"/>
      <c r="AY57" s="79"/>
      <c r="AZ57" s="79"/>
      <c r="BA57" s="81"/>
      <c r="BB57" s="81"/>
    </row>
    <row r="58" spans="1:54" ht="15.75" customHeight="1" x14ac:dyDescent="0.2">
      <c r="A58" s="80" t="s">
        <v>60</v>
      </c>
      <c r="B58" s="15"/>
      <c r="C58" s="15"/>
      <c r="D58" s="13" t="s">
        <v>43</v>
      </c>
      <c r="E58" s="80">
        <v>2020</v>
      </c>
      <c r="F58" s="82">
        <v>2362</v>
      </c>
      <c r="G58" s="82"/>
      <c r="H58" s="82">
        <v>2362</v>
      </c>
      <c r="I58" s="82">
        <v>1860</v>
      </c>
      <c r="J58" s="82">
        <v>502</v>
      </c>
      <c r="K58" s="82"/>
      <c r="L58" s="82"/>
      <c r="M58" s="82">
        <v>0</v>
      </c>
      <c r="N58" s="82"/>
      <c r="O58" s="82"/>
      <c r="P58" s="82"/>
      <c r="Q58" s="67">
        <f>R58+V58+AM58+AN58+AS58+AT58+AY58+AZ58</f>
        <v>0</v>
      </c>
      <c r="R58" s="67">
        <f t="shared" si="2"/>
        <v>0</v>
      </c>
      <c r="S58" s="104"/>
      <c r="T58" s="104"/>
      <c r="U58" s="36"/>
      <c r="V58" s="36"/>
      <c r="W58" s="36"/>
      <c r="X58" s="36"/>
      <c r="Y58" s="36"/>
      <c r="Z58" s="36"/>
      <c r="AA58" s="82">
        <f t="shared" ref="AA58:AA59" si="35">F58+Q58</f>
        <v>2362</v>
      </c>
      <c r="AB58" s="82">
        <f t="shared" ref="AB58:AB59" si="36">H58+R58</f>
        <v>2362</v>
      </c>
      <c r="AC58" s="82">
        <f t="shared" ref="AC58:AC59" si="37">I58+S58</f>
        <v>1860</v>
      </c>
      <c r="AD58" s="82">
        <f t="shared" ref="AD58:AD59" si="38">J58+T58</f>
        <v>502</v>
      </c>
      <c r="AE58" s="82">
        <f t="shared" ref="AE58:AE59" si="39">K58+U58</f>
        <v>0</v>
      </c>
      <c r="AF58" s="82">
        <f t="shared" ref="AF58:AF59" si="40">L58+V58</f>
        <v>0</v>
      </c>
      <c r="AG58" s="82">
        <f t="shared" ref="AG58:AG59" si="41">AH58+AI58</f>
        <v>0</v>
      </c>
      <c r="AH58" s="82">
        <f t="shared" ref="AH58:AH59" si="42">N58+X58</f>
        <v>0</v>
      </c>
      <c r="AI58" s="82">
        <f t="shared" ref="AI58:AI59" si="43">O58+Y58</f>
        <v>0</v>
      </c>
      <c r="AJ58" s="82">
        <f t="shared" ref="AJ58:AJ59" si="44">P58+Z58</f>
        <v>0</v>
      </c>
      <c r="AK58" s="82"/>
      <c r="AL58" s="82"/>
      <c r="AM58" s="79"/>
      <c r="AN58" s="79"/>
      <c r="AO58" s="82">
        <f>AK58+AM58</f>
        <v>0</v>
      </c>
      <c r="AP58" s="82">
        <f>AL58+AN58</f>
        <v>0</v>
      </c>
      <c r="AQ58" s="82"/>
      <c r="AR58" s="82"/>
      <c r="AS58" s="79"/>
      <c r="AT58" s="79"/>
      <c r="AU58" s="82">
        <f>AQ58+AS58</f>
        <v>0</v>
      </c>
      <c r="AV58" s="82">
        <f>AR58+AT58</f>
        <v>0</v>
      </c>
      <c r="AW58" s="82"/>
      <c r="AX58" s="82"/>
      <c r="AY58" s="79"/>
      <c r="AZ58" s="79"/>
      <c r="BA58" s="82">
        <f>AW58+AY58</f>
        <v>0</v>
      </c>
      <c r="BB58" s="82">
        <f>AX58+AZ58</f>
        <v>0</v>
      </c>
    </row>
    <row r="59" spans="1:54" ht="15.75" customHeight="1" x14ac:dyDescent="0.2">
      <c r="A59" s="80" t="s">
        <v>60</v>
      </c>
      <c r="B59" s="15"/>
      <c r="C59" s="15"/>
      <c r="D59" s="13" t="s">
        <v>47</v>
      </c>
      <c r="E59" s="80">
        <v>2020</v>
      </c>
      <c r="F59" s="82">
        <v>20320</v>
      </c>
      <c r="G59" s="82"/>
      <c r="H59" s="82">
        <v>20320</v>
      </c>
      <c r="I59" s="82">
        <v>16000</v>
      </c>
      <c r="J59" s="82">
        <v>4320</v>
      </c>
      <c r="K59" s="82"/>
      <c r="L59" s="82"/>
      <c r="M59" s="82">
        <v>0</v>
      </c>
      <c r="N59" s="82"/>
      <c r="O59" s="82"/>
      <c r="P59" s="82"/>
      <c r="Q59" s="67">
        <f>R59+V59+AM59+AN59+AS59+AT59+AY59+AZ59</f>
        <v>0</v>
      </c>
      <c r="R59" s="67">
        <f t="shared" si="2"/>
        <v>0</v>
      </c>
      <c r="S59" s="104"/>
      <c r="T59" s="104"/>
      <c r="U59" s="36"/>
      <c r="V59" s="36"/>
      <c r="W59" s="36"/>
      <c r="X59" s="36"/>
      <c r="Y59" s="36"/>
      <c r="Z59" s="36"/>
      <c r="AA59" s="82">
        <f t="shared" si="35"/>
        <v>20320</v>
      </c>
      <c r="AB59" s="82">
        <f t="shared" si="36"/>
        <v>20320</v>
      </c>
      <c r="AC59" s="82">
        <f t="shared" si="37"/>
        <v>16000</v>
      </c>
      <c r="AD59" s="82">
        <f t="shared" si="38"/>
        <v>4320</v>
      </c>
      <c r="AE59" s="82">
        <f t="shared" si="39"/>
        <v>0</v>
      </c>
      <c r="AF59" s="82">
        <f t="shared" si="40"/>
        <v>0</v>
      </c>
      <c r="AG59" s="82">
        <f t="shared" si="41"/>
        <v>0</v>
      </c>
      <c r="AH59" s="82">
        <f t="shared" si="42"/>
        <v>0</v>
      </c>
      <c r="AI59" s="82">
        <f t="shared" si="43"/>
        <v>0</v>
      </c>
      <c r="AJ59" s="82">
        <f t="shared" si="44"/>
        <v>0</v>
      </c>
      <c r="AK59" s="82"/>
      <c r="AL59" s="82"/>
      <c r="AM59" s="79"/>
      <c r="AN59" s="79"/>
      <c r="AO59" s="82">
        <f>AK59+AM59</f>
        <v>0</v>
      </c>
      <c r="AP59" s="82">
        <f>AL59+AN59</f>
        <v>0</v>
      </c>
      <c r="AQ59" s="82"/>
      <c r="AR59" s="82"/>
      <c r="AS59" s="79"/>
      <c r="AT59" s="79"/>
      <c r="AU59" s="82">
        <f>AQ59+AS59</f>
        <v>0</v>
      </c>
      <c r="AV59" s="82">
        <f>AR59+AT59</f>
        <v>0</v>
      </c>
      <c r="AW59" s="82"/>
      <c r="AX59" s="82"/>
      <c r="AY59" s="79"/>
      <c r="AZ59" s="79"/>
      <c r="BA59" s="82">
        <f>AW59+AY59</f>
        <v>0</v>
      </c>
      <c r="BB59" s="82">
        <f>AX59+AZ59</f>
        <v>0</v>
      </c>
    </row>
    <row r="60" spans="1:54" s="12" customFormat="1" ht="8.25" customHeight="1" x14ac:dyDescent="0.2">
      <c r="A60" s="80"/>
      <c r="B60" s="4"/>
      <c r="C60" s="4"/>
      <c r="D60" s="39"/>
      <c r="E60" s="103"/>
      <c r="F60" s="82"/>
      <c r="G60" s="83"/>
      <c r="H60" s="82"/>
      <c r="I60" s="104"/>
      <c r="J60" s="104"/>
      <c r="K60" s="66"/>
      <c r="L60" s="66"/>
      <c r="M60" s="82"/>
      <c r="N60" s="66"/>
      <c r="O60" s="82"/>
      <c r="P60" s="82"/>
      <c r="Q60" s="67"/>
      <c r="R60" s="67"/>
      <c r="S60" s="79"/>
      <c r="T60" s="79"/>
      <c r="U60" s="79"/>
      <c r="V60" s="79"/>
      <c r="W60" s="79"/>
      <c r="X60" s="79"/>
      <c r="Y60" s="79"/>
      <c r="Z60" s="79"/>
      <c r="AA60" s="82"/>
      <c r="AB60" s="82"/>
      <c r="AC60" s="104"/>
      <c r="AD60" s="104"/>
      <c r="AE60" s="66"/>
      <c r="AF60" s="66"/>
      <c r="AG60" s="82"/>
      <c r="AH60" s="66"/>
      <c r="AI60" s="82"/>
      <c r="AJ60" s="82"/>
      <c r="AK60" s="82"/>
      <c r="AL60" s="82"/>
      <c r="AM60" s="79"/>
      <c r="AN60" s="79"/>
      <c r="AO60" s="82"/>
      <c r="AP60" s="82"/>
      <c r="AQ60" s="82"/>
      <c r="AR60" s="82"/>
      <c r="AS60" s="79"/>
      <c r="AT60" s="79"/>
      <c r="AU60" s="82"/>
      <c r="AV60" s="82"/>
      <c r="AW60" s="82"/>
      <c r="AX60" s="82"/>
      <c r="AY60" s="79"/>
      <c r="AZ60" s="79"/>
      <c r="BA60" s="82"/>
      <c r="BB60" s="82"/>
    </row>
    <row r="61" spans="1:54" s="28" customFormat="1" x14ac:dyDescent="0.2">
      <c r="A61" s="80"/>
      <c r="B61" s="4"/>
      <c r="C61" s="4"/>
      <c r="D61" s="109" t="s">
        <v>48</v>
      </c>
      <c r="E61" s="103"/>
      <c r="F61" s="82"/>
      <c r="G61" s="83"/>
      <c r="H61" s="82"/>
      <c r="I61" s="104"/>
      <c r="J61" s="104"/>
      <c r="K61" s="79"/>
      <c r="L61" s="79"/>
      <c r="M61" s="82"/>
      <c r="N61" s="82"/>
      <c r="O61" s="82"/>
      <c r="P61" s="82"/>
      <c r="Q61" s="67"/>
      <c r="R61" s="67"/>
      <c r="S61" s="79"/>
      <c r="T61" s="79"/>
      <c r="U61" s="79"/>
      <c r="V61" s="79"/>
      <c r="W61" s="79"/>
      <c r="X61" s="79"/>
      <c r="Y61" s="79"/>
      <c r="Z61" s="79"/>
      <c r="AA61" s="82"/>
      <c r="AB61" s="82"/>
      <c r="AC61" s="104"/>
      <c r="AD61" s="104"/>
      <c r="AE61" s="79"/>
      <c r="AF61" s="79"/>
      <c r="AG61" s="82"/>
      <c r="AH61" s="82"/>
      <c r="AI61" s="82"/>
      <c r="AJ61" s="82"/>
      <c r="AK61" s="82"/>
      <c r="AL61" s="82"/>
      <c r="AM61" s="79"/>
      <c r="AN61" s="79"/>
      <c r="AO61" s="82"/>
      <c r="AP61" s="82"/>
      <c r="AQ61" s="82"/>
      <c r="AR61" s="82"/>
      <c r="AS61" s="79"/>
      <c r="AT61" s="79"/>
      <c r="AU61" s="82"/>
      <c r="AV61" s="82"/>
      <c r="AW61" s="82"/>
      <c r="AX61" s="82"/>
      <c r="AY61" s="79"/>
      <c r="AZ61" s="79"/>
      <c r="BA61" s="82"/>
      <c r="BB61" s="82"/>
    </row>
    <row r="62" spans="1:54" ht="15.75" customHeight="1" x14ac:dyDescent="0.2">
      <c r="A62" s="80" t="s">
        <v>60</v>
      </c>
      <c r="B62" s="15"/>
      <c r="C62" s="15"/>
      <c r="D62" s="13" t="s">
        <v>49</v>
      </c>
      <c r="E62" s="80">
        <v>2020</v>
      </c>
      <c r="F62" s="82">
        <v>3810</v>
      </c>
      <c r="G62" s="82"/>
      <c r="H62" s="82">
        <v>3810</v>
      </c>
      <c r="I62" s="82">
        <v>3000</v>
      </c>
      <c r="J62" s="82">
        <v>810</v>
      </c>
      <c r="K62" s="82"/>
      <c r="L62" s="82"/>
      <c r="M62" s="82">
        <v>0</v>
      </c>
      <c r="N62" s="82"/>
      <c r="O62" s="82"/>
      <c r="P62" s="82"/>
      <c r="Q62" s="67">
        <f>R62+V62+AM62+AN62+AS62+AT62+AY62+AZ62</f>
        <v>0</v>
      </c>
      <c r="R62" s="67">
        <f t="shared" si="2"/>
        <v>0</v>
      </c>
      <c r="S62" s="79"/>
      <c r="T62" s="79"/>
      <c r="U62" s="79"/>
      <c r="V62" s="79"/>
      <c r="W62" s="36"/>
      <c r="X62" s="79"/>
      <c r="Y62" s="33"/>
      <c r="Z62" s="33"/>
      <c r="AA62" s="82">
        <f>F62+Q62</f>
        <v>3810</v>
      </c>
      <c r="AB62" s="82">
        <f>H62+R62</f>
        <v>3810</v>
      </c>
      <c r="AC62" s="82">
        <f>I62+S62</f>
        <v>3000</v>
      </c>
      <c r="AD62" s="82">
        <f>J62+T62</f>
        <v>810</v>
      </c>
      <c r="AE62" s="82">
        <f>K62+U62</f>
        <v>0</v>
      </c>
      <c r="AF62" s="82">
        <f>L62+V62</f>
        <v>0</v>
      </c>
      <c r="AG62" s="82">
        <f>AH62+AI62</f>
        <v>0</v>
      </c>
      <c r="AH62" s="82">
        <f>N62+X62</f>
        <v>0</v>
      </c>
      <c r="AI62" s="82">
        <f>O62+Y62</f>
        <v>0</v>
      </c>
      <c r="AJ62" s="82">
        <f>P62+Z62</f>
        <v>0</v>
      </c>
      <c r="AK62" s="82"/>
      <c r="AL62" s="82"/>
      <c r="AM62" s="79"/>
      <c r="AN62" s="79"/>
      <c r="AO62" s="82">
        <f>AK62+AM62</f>
        <v>0</v>
      </c>
      <c r="AP62" s="82">
        <f>AL62+AN62</f>
        <v>0</v>
      </c>
      <c r="AQ62" s="82"/>
      <c r="AR62" s="82"/>
      <c r="AS62" s="79"/>
      <c r="AT62" s="79"/>
      <c r="AU62" s="82">
        <f>AQ62+AS62</f>
        <v>0</v>
      </c>
      <c r="AV62" s="82">
        <f>AR62+AT62</f>
        <v>0</v>
      </c>
      <c r="AW62" s="82"/>
      <c r="AX62" s="82"/>
      <c r="AY62" s="79"/>
      <c r="AZ62" s="79"/>
      <c r="BA62" s="82">
        <f>AW62+AY62</f>
        <v>0</v>
      </c>
      <c r="BB62" s="82">
        <f>AX62+AZ62</f>
        <v>0</v>
      </c>
    </row>
    <row r="63" spans="1:54" s="28" customFormat="1" x14ac:dyDescent="0.2">
      <c r="A63" s="80"/>
      <c r="B63" s="81"/>
      <c r="C63" s="81"/>
      <c r="D63" s="108"/>
      <c r="E63" s="103"/>
      <c r="F63" s="82"/>
      <c r="G63" s="83"/>
      <c r="H63" s="82"/>
      <c r="I63" s="105"/>
      <c r="J63" s="106"/>
      <c r="K63" s="85"/>
      <c r="L63" s="85"/>
      <c r="M63" s="82"/>
      <c r="N63" s="82"/>
      <c r="O63" s="82"/>
      <c r="P63" s="82"/>
      <c r="Q63" s="67"/>
      <c r="R63" s="67"/>
      <c r="S63" s="79"/>
      <c r="T63" s="79"/>
      <c r="U63" s="79"/>
      <c r="V63" s="79"/>
      <c r="W63" s="123"/>
      <c r="X63" s="85"/>
      <c r="Y63" s="125"/>
      <c r="Z63" s="125"/>
      <c r="AA63" s="82"/>
      <c r="AB63" s="82"/>
      <c r="AC63" s="105"/>
      <c r="AD63" s="106"/>
      <c r="AE63" s="85"/>
      <c r="AF63" s="85"/>
      <c r="AG63" s="82"/>
      <c r="AH63" s="82"/>
      <c r="AI63" s="82"/>
      <c r="AJ63" s="82"/>
      <c r="AK63" s="82"/>
      <c r="AL63" s="82"/>
      <c r="AM63" s="85"/>
      <c r="AN63" s="85"/>
      <c r="AO63" s="82"/>
      <c r="AP63" s="82"/>
      <c r="AQ63" s="82"/>
      <c r="AR63" s="82"/>
      <c r="AS63" s="85"/>
      <c r="AT63" s="85"/>
      <c r="AU63" s="82"/>
      <c r="AV63" s="82"/>
      <c r="AW63" s="82"/>
      <c r="AX63" s="82"/>
      <c r="AY63" s="85"/>
      <c r="AZ63" s="85"/>
      <c r="BA63" s="82"/>
      <c r="BB63" s="82"/>
    </row>
    <row r="64" spans="1:54" s="28" customFormat="1" x14ac:dyDescent="0.2">
      <c r="A64" s="80"/>
      <c r="B64" s="25"/>
      <c r="C64" s="25"/>
      <c r="D64" s="101" t="s">
        <v>50</v>
      </c>
      <c r="E64" s="103"/>
      <c r="F64" s="82"/>
      <c r="G64" s="83"/>
      <c r="H64" s="82"/>
      <c r="I64" s="105"/>
      <c r="J64" s="106"/>
      <c r="K64" s="85"/>
      <c r="L64" s="85"/>
      <c r="M64" s="82"/>
      <c r="N64" s="82"/>
      <c r="O64" s="82"/>
      <c r="P64" s="82"/>
      <c r="Q64" s="67"/>
      <c r="R64" s="67"/>
      <c r="S64" s="79"/>
      <c r="T64" s="79"/>
      <c r="U64" s="79"/>
      <c r="V64" s="79"/>
      <c r="W64" s="123"/>
      <c r="X64" s="85"/>
      <c r="Y64" s="125"/>
      <c r="Z64" s="125"/>
      <c r="AA64" s="82"/>
      <c r="AB64" s="82"/>
      <c r="AC64" s="105"/>
      <c r="AD64" s="106"/>
      <c r="AE64" s="85"/>
      <c r="AF64" s="85"/>
      <c r="AG64" s="82"/>
      <c r="AH64" s="82"/>
      <c r="AI64" s="82"/>
      <c r="AJ64" s="82"/>
      <c r="AK64" s="82"/>
      <c r="AL64" s="82"/>
      <c r="AM64" s="85"/>
      <c r="AN64" s="85"/>
      <c r="AO64" s="82"/>
      <c r="AP64" s="82"/>
      <c r="AQ64" s="82"/>
      <c r="AR64" s="82"/>
      <c r="AS64" s="85"/>
      <c r="AT64" s="85"/>
      <c r="AU64" s="82"/>
      <c r="AV64" s="82"/>
      <c r="AW64" s="82"/>
      <c r="AX64" s="82"/>
      <c r="AY64" s="85"/>
      <c r="AZ64" s="85"/>
      <c r="BA64" s="82"/>
      <c r="BB64" s="82"/>
    </row>
    <row r="65" spans="1:54" s="12" customFormat="1" x14ac:dyDescent="0.2">
      <c r="A65" s="80"/>
      <c r="B65" s="51"/>
      <c r="C65" s="51"/>
      <c r="D65" s="102" t="s">
        <v>36</v>
      </c>
      <c r="E65" s="103"/>
      <c r="F65" s="82"/>
      <c r="G65" s="83"/>
      <c r="H65" s="82"/>
      <c r="I65" s="105"/>
      <c r="J65" s="106"/>
      <c r="K65" s="79"/>
      <c r="L65" s="79"/>
      <c r="M65" s="82"/>
      <c r="N65" s="82"/>
      <c r="O65" s="82"/>
      <c r="P65" s="82"/>
      <c r="Q65" s="67"/>
      <c r="R65" s="67"/>
      <c r="S65" s="79"/>
      <c r="T65" s="79"/>
      <c r="U65" s="79"/>
      <c r="V65" s="79"/>
      <c r="W65" s="36"/>
      <c r="X65" s="79"/>
      <c r="AA65" s="82"/>
      <c r="AB65" s="82"/>
      <c r="AC65" s="105"/>
      <c r="AD65" s="106"/>
      <c r="AE65" s="79"/>
      <c r="AF65" s="79"/>
      <c r="AG65" s="82"/>
      <c r="AH65" s="82"/>
      <c r="AI65" s="82"/>
      <c r="AJ65" s="82"/>
      <c r="AK65" s="82"/>
      <c r="AL65" s="82"/>
      <c r="AM65" s="79"/>
      <c r="AN65" s="79"/>
      <c r="AO65" s="82"/>
      <c r="AP65" s="82"/>
      <c r="AQ65" s="82"/>
      <c r="AR65" s="82"/>
      <c r="AS65" s="79"/>
      <c r="AT65" s="79"/>
      <c r="AU65" s="82"/>
      <c r="AV65" s="82"/>
      <c r="AW65" s="82"/>
      <c r="AX65" s="82"/>
      <c r="AY65" s="79"/>
      <c r="AZ65" s="79"/>
      <c r="BA65" s="82"/>
      <c r="BB65" s="82"/>
    </row>
    <row r="66" spans="1:54" ht="15.75" customHeight="1" x14ac:dyDescent="0.2">
      <c r="A66" s="80" t="s">
        <v>60</v>
      </c>
      <c r="B66" s="15"/>
      <c r="C66" s="15"/>
      <c r="D66" s="13" t="s">
        <v>51</v>
      </c>
      <c r="E66" s="80">
        <v>2020</v>
      </c>
      <c r="F66" s="82">
        <v>4064</v>
      </c>
      <c r="G66" s="82"/>
      <c r="H66" s="82">
        <v>4064</v>
      </c>
      <c r="I66" s="82">
        <v>3200</v>
      </c>
      <c r="J66" s="82">
        <v>864</v>
      </c>
      <c r="K66" s="82"/>
      <c r="L66" s="82"/>
      <c r="M66" s="82">
        <v>0</v>
      </c>
      <c r="N66" s="82"/>
      <c r="O66" s="82"/>
      <c r="P66" s="82"/>
      <c r="Q66" s="67">
        <f>R66+V66+AM66+AN66+AS66+AT66+AY66+AZ66</f>
        <v>0</v>
      </c>
      <c r="R66" s="67">
        <f t="shared" si="2"/>
        <v>0</v>
      </c>
      <c r="S66" s="79"/>
      <c r="T66" s="79"/>
      <c r="U66" s="79"/>
      <c r="V66" s="79"/>
      <c r="W66" s="36"/>
      <c r="X66" s="79"/>
      <c r="Y66" s="12"/>
      <c r="Z66" s="12"/>
      <c r="AA66" s="82">
        <f t="shared" ref="AA66:AA67" si="45">F66+Q66</f>
        <v>4064</v>
      </c>
      <c r="AB66" s="82">
        <f t="shared" ref="AB66:AB67" si="46">H66+R66</f>
        <v>4064</v>
      </c>
      <c r="AC66" s="82">
        <f t="shared" ref="AC66:AC67" si="47">I66+S66</f>
        <v>3200</v>
      </c>
      <c r="AD66" s="82">
        <f t="shared" ref="AD66:AD67" si="48">J66+T66</f>
        <v>864</v>
      </c>
      <c r="AE66" s="82">
        <f t="shared" ref="AE66:AE67" si="49">K66+U66</f>
        <v>0</v>
      </c>
      <c r="AF66" s="82">
        <f t="shared" ref="AF66:AF67" si="50">L66+V66</f>
        <v>0</v>
      </c>
      <c r="AG66" s="82">
        <f t="shared" ref="AG66:AG67" si="51">AH66+AI66</f>
        <v>0</v>
      </c>
      <c r="AH66" s="82">
        <f t="shared" ref="AH66:AH67" si="52">N66+X66</f>
        <v>0</v>
      </c>
      <c r="AI66" s="82">
        <f t="shared" ref="AI66:AI67" si="53">O66+Y66</f>
        <v>0</v>
      </c>
      <c r="AJ66" s="82">
        <f t="shared" ref="AJ66:AJ67" si="54">P66+Z66</f>
        <v>0</v>
      </c>
      <c r="AK66" s="82"/>
      <c r="AL66" s="82"/>
      <c r="AM66" s="79"/>
      <c r="AN66" s="79"/>
      <c r="AO66" s="82">
        <f>AK66+AM66</f>
        <v>0</v>
      </c>
      <c r="AP66" s="82">
        <f>AL66+AN66</f>
        <v>0</v>
      </c>
      <c r="AQ66" s="82"/>
      <c r="AR66" s="82"/>
      <c r="AS66" s="79"/>
      <c r="AT66" s="79"/>
      <c r="AU66" s="82">
        <f>AQ66+AS66</f>
        <v>0</v>
      </c>
      <c r="AV66" s="82">
        <f>AR66+AT66</f>
        <v>0</v>
      </c>
      <c r="AW66" s="82"/>
      <c r="AX66" s="82"/>
      <c r="AY66" s="79"/>
      <c r="AZ66" s="79"/>
      <c r="BA66" s="82">
        <f>AW66+AY66</f>
        <v>0</v>
      </c>
      <c r="BB66" s="82">
        <f>AX66+AZ66</f>
        <v>0</v>
      </c>
    </row>
    <row r="67" spans="1:54" ht="15.75" customHeight="1" x14ac:dyDescent="0.2">
      <c r="A67" s="80" t="s">
        <v>60</v>
      </c>
      <c r="B67" s="15"/>
      <c r="C67" s="15"/>
      <c r="D67" s="13" t="s">
        <v>52</v>
      </c>
      <c r="E67" s="80">
        <v>2020</v>
      </c>
      <c r="F67" s="82">
        <v>7000</v>
      </c>
      <c r="G67" s="82"/>
      <c r="H67" s="82">
        <v>7000</v>
      </c>
      <c r="I67" s="82">
        <v>5512</v>
      </c>
      <c r="J67" s="82">
        <v>1488</v>
      </c>
      <c r="K67" s="82"/>
      <c r="L67" s="82"/>
      <c r="M67" s="82">
        <v>0</v>
      </c>
      <c r="N67" s="82"/>
      <c r="O67" s="82"/>
      <c r="P67" s="82"/>
      <c r="Q67" s="67">
        <f>R67+V67+AM67+AN67+AS67+AT67+AY67+AZ67</f>
        <v>0</v>
      </c>
      <c r="R67" s="67">
        <f t="shared" si="2"/>
        <v>0</v>
      </c>
      <c r="S67" s="79"/>
      <c r="T67" s="79"/>
      <c r="U67" s="79"/>
      <c r="V67" s="79"/>
      <c r="W67" s="36"/>
      <c r="X67" s="79"/>
      <c r="Y67" s="12"/>
      <c r="Z67" s="12"/>
      <c r="AA67" s="82">
        <f t="shared" si="45"/>
        <v>7000</v>
      </c>
      <c r="AB67" s="82">
        <f t="shared" si="46"/>
        <v>7000</v>
      </c>
      <c r="AC67" s="82">
        <f t="shared" si="47"/>
        <v>5512</v>
      </c>
      <c r="AD67" s="82">
        <f t="shared" si="48"/>
        <v>1488</v>
      </c>
      <c r="AE67" s="82">
        <f t="shared" si="49"/>
        <v>0</v>
      </c>
      <c r="AF67" s="82">
        <f t="shared" si="50"/>
        <v>0</v>
      </c>
      <c r="AG67" s="82">
        <f t="shared" si="51"/>
        <v>0</v>
      </c>
      <c r="AH67" s="82">
        <f t="shared" si="52"/>
        <v>0</v>
      </c>
      <c r="AI67" s="82">
        <f t="shared" si="53"/>
        <v>0</v>
      </c>
      <c r="AJ67" s="82">
        <f t="shared" si="54"/>
        <v>0</v>
      </c>
      <c r="AK67" s="82"/>
      <c r="AL67" s="82"/>
      <c r="AM67" s="79"/>
      <c r="AN67" s="79"/>
      <c r="AO67" s="82">
        <f>AK67+AM67</f>
        <v>0</v>
      </c>
      <c r="AP67" s="82">
        <f>AL67+AN67</f>
        <v>0</v>
      </c>
      <c r="AQ67" s="82"/>
      <c r="AR67" s="82"/>
      <c r="AS67" s="79"/>
      <c r="AT67" s="79"/>
      <c r="AU67" s="82">
        <f>AQ67+AS67</f>
        <v>0</v>
      </c>
      <c r="AV67" s="82">
        <f>AR67+AT67</f>
        <v>0</v>
      </c>
      <c r="AW67" s="82"/>
      <c r="AX67" s="82"/>
      <c r="AY67" s="79"/>
      <c r="AZ67" s="79"/>
      <c r="BA67" s="82">
        <f>AW67+AY67</f>
        <v>0</v>
      </c>
      <c r="BB67" s="82">
        <f>AX67+AZ67</f>
        <v>0</v>
      </c>
    </row>
    <row r="68" spans="1:54" s="12" customFormat="1" ht="8.25" customHeight="1" x14ac:dyDescent="0.2">
      <c r="A68" s="80"/>
      <c r="B68" s="51"/>
      <c r="C68" s="51"/>
      <c r="D68" s="39"/>
      <c r="E68" s="103"/>
      <c r="F68" s="82"/>
      <c r="G68" s="83"/>
      <c r="H68" s="82"/>
      <c r="I68" s="105"/>
      <c r="J68" s="106"/>
      <c r="K68" s="79"/>
      <c r="L68" s="79"/>
      <c r="M68" s="82"/>
      <c r="N68" s="82"/>
      <c r="O68" s="82"/>
      <c r="P68" s="82"/>
      <c r="Q68" s="67"/>
      <c r="R68" s="67"/>
      <c r="S68" s="104"/>
      <c r="T68" s="104"/>
      <c r="U68" s="36"/>
      <c r="V68" s="36"/>
      <c r="W68" s="36"/>
      <c r="X68" s="36"/>
      <c r="Y68" s="36"/>
      <c r="Z68" s="36"/>
      <c r="AA68" s="82"/>
      <c r="AB68" s="82"/>
      <c r="AC68" s="105"/>
      <c r="AD68" s="106"/>
      <c r="AE68" s="79"/>
      <c r="AF68" s="79"/>
      <c r="AG68" s="82"/>
      <c r="AH68" s="82"/>
      <c r="AI68" s="82"/>
      <c r="AJ68" s="82"/>
      <c r="AK68" s="82"/>
      <c r="AL68" s="82"/>
      <c r="AM68" s="79"/>
      <c r="AN68" s="79"/>
      <c r="AO68" s="82"/>
      <c r="AP68" s="82"/>
      <c r="AQ68" s="82"/>
      <c r="AR68" s="82"/>
      <c r="AS68" s="79"/>
      <c r="AT68" s="79"/>
      <c r="AU68" s="82"/>
      <c r="AV68" s="82"/>
      <c r="AW68" s="82"/>
      <c r="AX68" s="82"/>
      <c r="AY68" s="79"/>
      <c r="AZ68" s="79"/>
      <c r="BA68" s="82"/>
      <c r="BB68" s="82"/>
    </row>
    <row r="69" spans="1:54" s="12" customFormat="1" x14ac:dyDescent="0.2">
      <c r="A69" s="80"/>
      <c r="B69" s="51"/>
      <c r="C69" s="51"/>
      <c r="D69" s="109" t="s">
        <v>48</v>
      </c>
      <c r="E69" s="103"/>
      <c r="F69" s="82"/>
      <c r="G69" s="83"/>
      <c r="H69" s="82"/>
      <c r="I69" s="105"/>
      <c r="J69" s="106"/>
      <c r="K69" s="79"/>
      <c r="L69" s="79"/>
      <c r="M69" s="82"/>
      <c r="N69" s="82"/>
      <c r="O69" s="82"/>
      <c r="P69" s="82"/>
      <c r="Q69" s="67"/>
      <c r="R69" s="67"/>
      <c r="S69" s="104"/>
      <c r="T69" s="104"/>
      <c r="U69" s="36"/>
      <c r="V69" s="36"/>
      <c r="W69" s="36"/>
      <c r="X69" s="36"/>
      <c r="Y69" s="36"/>
      <c r="Z69" s="36"/>
      <c r="AA69" s="82"/>
      <c r="AB69" s="82"/>
      <c r="AC69" s="105"/>
      <c r="AD69" s="106"/>
      <c r="AE69" s="79"/>
      <c r="AF69" s="79"/>
      <c r="AG69" s="82"/>
      <c r="AH69" s="82"/>
      <c r="AI69" s="82"/>
      <c r="AJ69" s="82"/>
      <c r="AK69" s="82"/>
      <c r="AL69" s="82"/>
      <c r="AM69" s="79"/>
      <c r="AN69" s="79"/>
      <c r="AO69" s="82"/>
      <c r="AP69" s="82"/>
      <c r="AQ69" s="82"/>
      <c r="AR69" s="82"/>
      <c r="AS69" s="79"/>
      <c r="AT69" s="79"/>
      <c r="AU69" s="82"/>
      <c r="AV69" s="82"/>
      <c r="AW69" s="82"/>
      <c r="AX69" s="82"/>
      <c r="AY69" s="79"/>
      <c r="AZ69" s="79"/>
      <c r="BA69" s="82"/>
      <c r="BB69" s="82"/>
    </row>
    <row r="70" spans="1:54" ht="15.75" customHeight="1" x14ac:dyDescent="0.2">
      <c r="A70" s="80" t="s">
        <v>60</v>
      </c>
      <c r="B70" s="15"/>
      <c r="C70" s="15"/>
      <c r="D70" s="13" t="s">
        <v>53</v>
      </c>
      <c r="E70" s="80">
        <v>2020</v>
      </c>
      <c r="F70" s="82">
        <v>3810</v>
      </c>
      <c r="G70" s="82"/>
      <c r="H70" s="82">
        <v>3810</v>
      </c>
      <c r="I70" s="82">
        <v>3000</v>
      </c>
      <c r="J70" s="82">
        <v>810</v>
      </c>
      <c r="K70" s="82"/>
      <c r="L70" s="82"/>
      <c r="M70" s="82">
        <v>0</v>
      </c>
      <c r="N70" s="82"/>
      <c r="O70" s="82"/>
      <c r="P70" s="82"/>
      <c r="Q70" s="67">
        <f>R70+V70+AM70+AN70+AS70+AT70+AY70+AZ70</f>
        <v>0</v>
      </c>
      <c r="R70" s="67">
        <f t="shared" si="2"/>
        <v>0</v>
      </c>
      <c r="S70" s="104"/>
      <c r="T70" s="104"/>
      <c r="U70" s="36"/>
      <c r="V70" s="36"/>
      <c r="W70" s="36"/>
      <c r="X70" s="36"/>
      <c r="Y70" s="36"/>
      <c r="Z70" s="36"/>
      <c r="AA70" s="82">
        <f>F70+Q70</f>
        <v>3810</v>
      </c>
      <c r="AB70" s="82">
        <f>H70+R70</f>
        <v>3810</v>
      </c>
      <c r="AC70" s="82">
        <f>I70+S70</f>
        <v>3000</v>
      </c>
      <c r="AD70" s="82">
        <f>J70+T70</f>
        <v>810</v>
      </c>
      <c r="AE70" s="82">
        <f>K70+U70</f>
        <v>0</v>
      </c>
      <c r="AF70" s="82">
        <f>L70+V70</f>
        <v>0</v>
      </c>
      <c r="AG70" s="82">
        <f>AH70+AI70</f>
        <v>0</v>
      </c>
      <c r="AH70" s="82">
        <f>N70+X70</f>
        <v>0</v>
      </c>
      <c r="AI70" s="82">
        <f>O70+Y70</f>
        <v>0</v>
      </c>
      <c r="AJ70" s="82">
        <f>P70+Z70</f>
        <v>0</v>
      </c>
      <c r="AK70" s="82"/>
      <c r="AL70" s="82"/>
      <c r="AM70" s="79"/>
      <c r="AN70" s="79"/>
      <c r="AO70" s="82">
        <f>AK70+AM70</f>
        <v>0</v>
      </c>
      <c r="AP70" s="82">
        <f>AL70+AN70</f>
        <v>0</v>
      </c>
      <c r="AQ70" s="82"/>
      <c r="AR70" s="82"/>
      <c r="AS70" s="79"/>
      <c r="AT70" s="79"/>
      <c r="AU70" s="82">
        <f>AQ70+AS70</f>
        <v>0</v>
      </c>
      <c r="AV70" s="82">
        <f>AR70+AT70</f>
        <v>0</v>
      </c>
      <c r="AW70" s="82"/>
      <c r="AX70" s="82"/>
      <c r="AY70" s="79"/>
      <c r="AZ70" s="79"/>
      <c r="BA70" s="82">
        <f>AW70+AY70</f>
        <v>0</v>
      </c>
      <c r="BB70" s="82">
        <f>AX70+AZ70</f>
        <v>0</v>
      </c>
    </row>
    <row r="71" spans="1:54" s="12" customFormat="1" x14ac:dyDescent="0.2">
      <c r="A71" s="80"/>
      <c r="B71" s="25"/>
      <c r="C71" s="25"/>
      <c r="D71" s="101"/>
      <c r="E71" s="103"/>
      <c r="F71" s="82"/>
      <c r="G71" s="83"/>
      <c r="H71" s="82"/>
      <c r="I71" s="105"/>
      <c r="J71" s="106"/>
      <c r="K71" s="85"/>
      <c r="L71" s="85"/>
      <c r="M71" s="82"/>
      <c r="N71" s="82"/>
      <c r="O71" s="82"/>
      <c r="P71" s="82"/>
      <c r="Q71" s="67"/>
      <c r="R71" s="67"/>
      <c r="S71" s="104"/>
      <c r="T71" s="104"/>
      <c r="U71" s="36"/>
      <c r="V71" s="36"/>
      <c r="W71" s="36"/>
      <c r="X71" s="36"/>
      <c r="Y71" s="36"/>
      <c r="Z71" s="36"/>
      <c r="AA71" s="82"/>
      <c r="AB71" s="82"/>
      <c r="AC71" s="105"/>
      <c r="AD71" s="106"/>
      <c r="AE71" s="85"/>
      <c r="AF71" s="85"/>
      <c r="AG71" s="82"/>
      <c r="AH71" s="82"/>
      <c r="AI71" s="82"/>
      <c r="AJ71" s="82"/>
      <c r="AK71" s="82"/>
      <c r="AL71" s="82"/>
      <c r="AM71" s="79"/>
      <c r="AN71" s="79"/>
      <c r="AO71" s="82"/>
      <c r="AP71" s="82"/>
      <c r="AQ71" s="82"/>
      <c r="AR71" s="82"/>
      <c r="AS71" s="79"/>
      <c r="AT71" s="79"/>
      <c r="AU71" s="82"/>
      <c r="AV71" s="82"/>
      <c r="AW71" s="82"/>
      <c r="AX71" s="82"/>
      <c r="AY71" s="79"/>
      <c r="AZ71" s="79"/>
      <c r="BA71" s="82"/>
      <c r="BB71" s="82"/>
    </row>
    <row r="72" spans="1:54" s="12" customFormat="1" x14ac:dyDescent="0.2">
      <c r="A72" s="80"/>
      <c r="B72" s="25"/>
      <c r="C72" s="25"/>
      <c r="D72" s="101" t="s">
        <v>54</v>
      </c>
      <c r="E72" s="103"/>
      <c r="F72" s="82"/>
      <c r="G72" s="83"/>
      <c r="H72" s="82"/>
      <c r="I72" s="110"/>
      <c r="J72" s="106"/>
      <c r="K72" s="85"/>
      <c r="L72" s="85"/>
      <c r="M72" s="82"/>
      <c r="N72" s="82"/>
      <c r="O72" s="82"/>
      <c r="P72" s="82"/>
      <c r="Q72" s="67"/>
      <c r="R72" s="67"/>
      <c r="S72" s="104"/>
      <c r="T72" s="104"/>
      <c r="U72" s="36"/>
      <c r="V72" s="36"/>
      <c r="W72" s="36"/>
      <c r="X72" s="36"/>
      <c r="Y72" s="36"/>
      <c r="Z72" s="36"/>
      <c r="AA72" s="82"/>
      <c r="AB72" s="82"/>
      <c r="AC72" s="110"/>
      <c r="AD72" s="106"/>
      <c r="AE72" s="85"/>
      <c r="AF72" s="85"/>
      <c r="AG72" s="82"/>
      <c r="AH72" s="82"/>
      <c r="AI72" s="82"/>
      <c r="AJ72" s="82"/>
      <c r="AK72" s="82"/>
      <c r="AL72" s="82"/>
      <c r="AM72" s="79"/>
      <c r="AN72" s="79"/>
      <c r="AO72" s="82"/>
      <c r="AP72" s="82"/>
      <c r="AQ72" s="82"/>
      <c r="AR72" s="82"/>
      <c r="AS72" s="79"/>
      <c r="AT72" s="79"/>
      <c r="AU72" s="82"/>
      <c r="AV72" s="82"/>
      <c r="AW72" s="82"/>
      <c r="AX72" s="82"/>
      <c r="AY72" s="79"/>
      <c r="AZ72" s="79"/>
      <c r="BA72" s="82"/>
      <c r="BB72" s="82"/>
    </row>
    <row r="73" spans="1:54" s="12" customFormat="1" x14ac:dyDescent="0.2">
      <c r="A73" s="14"/>
      <c r="B73" s="25"/>
      <c r="C73" s="25"/>
      <c r="D73" s="102" t="s">
        <v>36</v>
      </c>
      <c r="E73" s="103"/>
      <c r="F73" s="82"/>
      <c r="G73" s="83"/>
      <c r="H73" s="82"/>
      <c r="I73" s="110"/>
      <c r="J73" s="106"/>
      <c r="K73" s="85"/>
      <c r="L73" s="85"/>
      <c r="M73" s="82"/>
      <c r="N73" s="85"/>
      <c r="O73" s="85"/>
      <c r="P73" s="85"/>
      <c r="Q73" s="67"/>
      <c r="R73" s="67"/>
      <c r="S73" s="79"/>
      <c r="T73" s="79"/>
      <c r="U73" s="79"/>
      <c r="V73" s="79"/>
      <c r="W73" s="123"/>
      <c r="X73" s="79"/>
      <c r="AA73" s="82"/>
      <c r="AB73" s="82"/>
      <c r="AC73" s="110"/>
      <c r="AD73" s="106"/>
      <c r="AE73" s="85"/>
      <c r="AF73" s="85"/>
      <c r="AG73" s="82"/>
      <c r="AH73" s="85"/>
      <c r="AI73" s="85"/>
      <c r="AJ73" s="85"/>
      <c r="AK73" s="85"/>
      <c r="AL73" s="85"/>
      <c r="AM73" s="79"/>
      <c r="AN73" s="79"/>
      <c r="AO73" s="85"/>
      <c r="AP73" s="85"/>
      <c r="AQ73" s="85"/>
      <c r="AR73" s="85"/>
      <c r="AS73" s="79"/>
      <c r="AT73" s="79"/>
      <c r="AU73" s="85"/>
      <c r="AV73" s="85"/>
      <c r="AW73" s="85"/>
      <c r="AX73" s="85"/>
      <c r="AY73" s="79"/>
      <c r="AZ73" s="79"/>
      <c r="BA73" s="85"/>
      <c r="BB73" s="85"/>
    </row>
    <row r="74" spans="1:54" ht="15.75" customHeight="1" x14ac:dyDescent="0.2">
      <c r="A74" s="80" t="s">
        <v>60</v>
      </c>
      <c r="B74" s="15"/>
      <c r="C74" s="15"/>
      <c r="D74" s="13" t="s">
        <v>55</v>
      </c>
      <c r="E74" s="80" t="s">
        <v>56</v>
      </c>
      <c r="F74" s="82">
        <v>402090</v>
      </c>
      <c r="G74" s="82"/>
      <c r="H74" s="82">
        <v>132090</v>
      </c>
      <c r="I74" s="82">
        <v>104008</v>
      </c>
      <c r="J74" s="82">
        <v>28082</v>
      </c>
      <c r="K74" s="82"/>
      <c r="L74" s="82"/>
      <c r="M74" s="82">
        <v>0</v>
      </c>
      <c r="N74" s="82"/>
      <c r="O74" s="82"/>
      <c r="P74" s="82"/>
      <c r="Q74" s="67">
        <f>R74+V74+AM74+AN74+AS74+AT74+AY74+AZ74</f>
        <v>96562</v>
      </c>
      <c r="R74" s="67">
        <f t="shared" si="2"/>
        <v>96562</v>
      </c>
      <c r="S74" s="82">
        <v>75985</v>
      </c>
      <c r="T74" s="82">
        <v>20577</v>
      </c>
      <c r="U74" s="159"/>
      <c r="V74" s="159"/>
      <c r="W74" s="159"/>
      <c r="X74" s="159"/>
      <c r="Y74" s="159"/>
      <c r="Z74" s="159"/>
      <c r="AA74" s="82">
        <f>F74+Q74</f>
        <v>498652</v>
      </c>
      <c r="AB74" s="82">
        <f>H74+R74</f>
        <v>228652</v>
      </c>
      <c r="AC74" s="82">
        <f>I74+S74</f>
        <v>179993</v>
      </c>
      <c r="AD74" s="82">
        <f>J74+T74</f>
        <v>48659</v>
      </c>
      <c r="AE74" s="82">
        <f>K74+U74</f>
        <v>0</v>
      </c>
      <c r="AF74" s="82">
        <f>L74+V74</f>
        <v>0</v>
      </c>
      <c r="AG74" s="82">
        <f>AH74+AI74</f>
        <v>0</v>
      </c>
      <c r="AH74" s="82">
        <f>N74+X74</f>
        <v>0</v>
      </c>
      <c r="AI74" s="82">
        <f>O74+Y74</f>
        <v>0</v>
      </c>
      <c r="AJ74" s="82">
        <f>P74+Z74</f>
        <v>0</v>
      </c>
      <c r="AK74" s="82">
        <v>69680</v>
      </c>
      <c r="AL74" s="82"/>
      <c r="AM74" s="159"/>
      <c r="AN74" s="159"/>
      <c r="AO74" s="82">
        <f>AK74+AM74</f>
        <v>69680</v>
      </c>
      <c r="AP74" s="82">
        <f>AL74+AN74</f>
        <v>0</v>
      </c>
      <c r="AQ74" s="82">
        <v>100160</v>
      </c>
      <c r="AR74" s="82"/>
      <c r="AS74" s="159"/>
      <c r="AT74" s="159"/>
      <c r="AU74" s="82">
        <f>AQ74+AS74</f>
        <v>100160</v>
      </c>
      <c r="AV74" s="82">
        <f>AR74+AT74</f>
        <v>0</v>
      </c>
      <c r="AW74" s="82">
        <v>100160</v>
      </c>
      <c r="AX74" s="82"/>
      <c r="AY74" s="159"/>
      <c r="AZ74" s="159"/>
      <c r="BA74" s="82">
        <f>AW74+AY74</f>
        <v>100160</v>
      </c>
      <c r="BB74" s="82">
        <f>AX74+AZ74</f>
        <v>0</v>
      </c>
    </row>
    <row r="75" spans="1:54" s="28" customFormat="1" ht="9" customHeight="1" thickBot="1" x14ac:dyDescent="0.25">
      <c r="A75" s="29"/>
      <c r="B75" s="30"/>
      <c r="C75" s="30"/>
      <c r="D75" s="11"/>
      <c r="E75" s="29"/>
      <c r="F75" s="82"/>
      <c r="G75" s="87"/>
      <c r="H75" s="82"/>
      <c r="I75" s="87"/>
      <c r="J75" s="87"/>
      <c r="K75" s="87"/>
      <c r="L75" s="87"/>
      <c r="M75" s="87"/>
      <c r="N75" s="87"/>
      <c r="O75" s="87"/>
      <c r="P75" s="87"/>
      <c r="Q75" s="79"/>
      <c r="R75" s="79"/>
      <c r="S75" s="79"/>
      <c r="T75" s="79"/>
      <c r="U75" s="79"/>
      <c r="V75" s="79"/>
      <c r="W75" s="123"/>
      <c r="X75" s="79"/>
      <c r="Y75" s="12"/>
      <c r="Z75" s="12"/>
      <c r="AA75" s="82"/>
      <c r="AB75" s="82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79"/>
      <c r="AN75" s="79"/>
      <c r="AO75" s="87"/>
      <c r="AP75" s="87"/>
      <c r="AQ75" s="87"/>
      <c r="AR75" s="87"/>
      <c r="AS75" s="79"/>
      <c r="AT75" s="79"/>
      <c r="AU75" s="87"/>
      <c r="AV75" s="87"/>
      <c r="AW75" s="87"/>
      <c r="AX75" s="87"/>
      <c r="AY75" s="79"/>
      <c r="AZ75" s="79"/>
      <c r="BA75" s="87"/>
      <c r="BB75" s="87"/>
    </row>
    <row r="76" spans="1:54" ht="29.25" customHeight="1" thickBot="1" x14ac:dyDescent="0.25">
      <c r="A76" s="21"/>
      <c r="B76" s="100">
        <v>100201</v>
      </c>
      <c r="C76" s="100"/>
      <c r="D76" s="55" t="s">
        <v>134</v>
      </c>
      <c r="E76" s="21"/>
      <c r="F76" s="95"/>
      <c r="G76" s="95"/>
      <c r="H76" s="95">
        <f>SUM(H33:H74)</f>
        <v>221945</v>
      </c>
      <c r="I76" s="95">
        <f t="shared" ref="I76:BB76" si="55">SUM(I33:I74)</f>
        <v>174760</v>
      </c>
      <c r="J76" s="95">
        <f t="shared" si="55"/>
        <v>47185</v>
      </c>
      <c r="K76" s="95">
        <f t="shared" si="55"/>
        <v>0</v>
      </c>
      <c r="L76" s="95">
        <f t="shared" si="55"/>
        <v>0</v>
      </c>
      <c r="M76" s="95">
        <f t="shared" si="55"/>
        <v>0</v>
      </c>
      <c r="N76" s="95">
        <f t="shared" si="55"/>
        <v>0</v>
      </c>
      <c r="O76" s="95">
        <f t="shared" si="55"/>
        <v>0</v>
      </c>
      <c r="P76" s="95">
        <f t="shared" si="55"/>
        <v>0</v>
      </c>
      <c r="Q76" s="95">
        <f t="shared" ref="Q76:R76" si="56">SUM(Q33:Q74)</f>
        <v>96562</v>
      </c>
      <c r="R76" s="95">
        <f t="shared" si="56"/>
        <v>96562</v>
      </c>
      <c r="S76" s="95">
        <f t="shared" si="55"/>
        <v>75985</v>
      </c>
      <c r="T76" s="95">
        <f t="shared" si="55"/>
        <v>20577</v>
      </c>
      <c r="U76" s="95">
        <f t="shared" si="55"/>
        <v>0</v>
      </c>
      <c r="V76" s="95">
        <f t="shared" si="55"/>
        <v>0</v>
      </c>
      <c r="W76" s="95">
        <f t="shared" si="55"/>
        <v>0</v>
      </c>
      <c r="X76" s="95">
        <f t="shared" si="55"/>
        <v>0</v>
      </c>
      <c r="Y76" s="95">
        <f t="shared" si="55"/>
        <v>0</v>
      </c>
      <c r="Z76" s="95">
        <f t="shared" si="55"/>
        <v>0</v>
      </c>
      <c r="AA76" s="95">
        <f t="shared" si="55"/>
        <v>639298</v>
      </c>
      <c r="AB76" s="95">
        <f t="shared" si="55"/>
        <v>318507</v>
      </c>
      <c r="AC76" s="95">
        <f t="shared" si="55"/>
        <v>250745</v>
      </c>
      <c r="AD76" s="95">
        <f t="shared" si="55"/>
        <v>67762</v>
      </c>
      <c r="AE76" s="95">
        <f t="shared" si="55"/>
        <v>0</v>
      </c>
      <c r="AF76" s="95">
        <f t="shared" si="55"/>
        <v>0</v>
      </c>
      <c r="AG76" s="95">
        <f t="shared" si="55"/>
        <v>0</v>
      </c>
      <c r="AH76" s="95">
        <f t="shared" si="55"/>
        <v>0</v>
      </c>
      <c r="AI76" s="95">
        <f t="shared" si="55"/>
        <v>0</v>
      </c>
      <c r="AJ76" s="95">
        <f t="shared" si="55"/>
        <v>0</v>
      </c>
      <c r="AK76" s="95">
        <f t="shared" si="55"/>
        <v>100160</v>
      </c>
      <c r="AL76" s="95">
        <f t="shared" si="55"/>
        <v>0</v>
      </c>
      <c r="AM76" s="95">
        <f>SUM(AM33:AM74)</f>
        <v>0</v>
      </c>
      <c r="AN76" s="95">
        <f>SUM(AN33:AN74)</f>
        <v>0</v>
      </c>
      <c r="AO76" s="95">
        <f>SUM(AO33:AO74)</f>
        <v>100160</v>
      </c>
      <c r="AP76" s="95">
        <f>SUM(AP33:AP74)</f>
        <v>0</v>
      </c>
      <c r="AQ76" s="95">
        <f t="shared" si="55"/>
        <v>100160</v>
      </c>
      <c r="AR76" s="95">
        <f t="shared" si="55"/>
        <v>0</v>
      </c>
      <c r="AS76" s="95">
        <f>SUM(AS33:AS74)</f>
        <v>0</v>
      </c>
      <c r="AT76" s="95">
        <f>SUM(AT33:AT74)</f>
        <v>0</v>
      </c>
      <c r="AU76" s="95">
        <f>SUM(AU33:AU74)</f>
        <v>100160</v>
      </c>
      <c r="AV76" s="95">
        <f>SUM(AV33:AV74)</f>
        <v>0</v>
      </c>
      <c r="AW76" s="95">
        <f t="shared" si="55"/>
        <v>100160</v>
      </c>
      <c r="AX76" s="95">
        <f t="shared" si="55"/>
        <v>0</v>
      </c>
      <c r="AY76" s="95">
        <f t="shared" si="55"/>
        <v>0</v>
      </c>
      <c r="AZ76" s="95">
        <f t="shared" si="55"/>
        <v>0</v>
      </c>
      <c r="BA76" s="95">
        <f t="shared" si="55"/>
        <v>100160</v>
      </c>
      <c r="BB76" s="95">
        <f t="shared" si="55"/>
        <v>0</v>
      </c>
    </row>
    <row r="77" spans="1:54" x14ac:dyDescent="0.2">
      <c r="A77" s="99"/>
      <c r="B77" s="64"/>
      <c r="C77" s="64"/>
      <c r="D77" s="74" t="s">
        <v>148</v>
      </c>
      <c r="E77" s="14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79"/>
      <c r="R77" s="79"/>
      <c r="S77" s="79"/>
      <c r="T77" s="79"/>
      <c r="U77" s="79"/>
      <c r="V77" s="79"/>
      <c r="W77" s="123"/>
      <c r="X77" s="79"/>
      <c r="Y77" s="12"/>
      <c r="Z77" s="12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85"/>
      <c r="AL77" s="85"/>
      <c r="AM77" s="79"/>
      <c r="AN77" s="79"/>
      <c r="AO77" s="85"/>
      <c r="AP77" s="85"/>
      <c r="AQ77" s="85"/>
      <c r="AR77" s="85"/>
      <c r="AS77" s="79"/>
      <c r="AT77" s="79"/>
      <c r="AU77" s="85"/>
      <c r="AV77" s="85"/>
      <c r="AW77" s="85"/>
      <c r="AX77" s="85"/>
      <c r="AY77" s="79"/>
      <c r="AZ77" s="79"/>
      <c r="BA77" s="85"/>
      <c r="BB77" s="85"/>
    </row>
    <row r="78" spans="1:54" x14ac:dyDescent="0.2">
      <c r="A78" s="99"/>
      <c r="B78" s="64"/>
      <c r="C78" s="64"/>
      <c r="D78" s="70" t="s">
        <v>60</v>
      </c>
      <c r="E78" s="29"/>
      <c r="F78" s="96"/>
      <c r="G78" s="96"/>
      <c r="H78" s="96">
        <f>SUMIF($A$31:$A$77,"kötelező",H$31:H$77)</f>
        <v>221945</v>
      </c>
      <c r="I78" s="96">
        <f t="shared" ref="I78:BB78" si="57">SUMIF($A$31:$A$77,"kötelező",I$31:I$77)</f>
        <v>174760</v>
      </c>
      <c r="J78" s="96">
        <f t="shared" si="57"/>
        <v>47185</v>
      </c>
      <c r="K78" s="96">
        <f t="shared" si="57"/>
        <v>0</v>
      </c>
      <c r="L78" s="96">
        <f t="shared" si="57"/>
        <v>0</v>
      </c>
      <c r="M78" s="96">
        <f t="shared" si="57"/>
        <v>0</v>
      </c>
      <c r="N78" s="96">
        <f t="shared" si="57"/>
        <v>0</v>
      </c>
      <c r="O78" s="96">
        <f t="shared" si="57"/>
        <v>0</v>
      </c>
      <c r="P78" s="96">
        <f t="shared" si="57"/>
        <v>0</v>
      </c>
      <c r="Q78" s="96">
        <f t="shared" si="57"/>
        <v>96562</v>
      </c>
      <c r="R78" s="96">
        <f t="shared" si="57"/>
        <v>96562</v>
      </c>
      <c r="S78" s="96">
        <f>SUMIF($A$31:$A$77,"kötelező",S$31:S$77)</f>
        <v>75985</v>
      </c>
      <c r="T78" s="96">
        <f t="shared" si="57"/>
        <v>20577</v>
      </c>
      <c r="U78" s="96">
        <f t="shared" si="57"/>
        <v>0</v>
      </c>
      <c r="V78" s="96">
        <f t="shared" si="57"/>
        <v>0</v>
      </c>
      <c r="W78" s="96">
        <f t="shared" si="57"/>
        <v>0</v>
      </c>
      <c r="X78" s="96">
        <f t="shared" si="57"/>
        <v>0</v>
      </c>
      <c r="Y78" s="96">
        <f t="shared" si="57"/>
        <v>0</v>
      </c>
      <c r="Z78" s="96">
        <f t="shared" si="57"/>
        <v>0</v>
      </c>
      <c r="AA78" s="96">
        <f t="shared" si="57"/>
        <v>639298</v>
      </c>
      <c r="AB78" s="96">
        <f t="shared" si="57"/>
        <v>318507</v>
      </c>
      <c r="AC78" s="96">
        <f t="shared" si="57"/>
        <v>250745</v>
      </c>
      <c r="AD78" s="96">
        <f t="shared" si="57"/>
        <v>67762</v>
      </c>
      <c r="AE78" s="96">
        <f t="shared" si="57"/>
        <v>0</v>
      </c>
      <c r="AF78" s="96">
        <f t="shared" si="57"/>
        <v>0</v>
      </c>
      <c r="AG78" s="96">
        <f t="shared" si="57"/>
        <v>0</v>
      </c>
      <c r="AH78" s="96">
        <f t="shared" si="57"/>
        <v>0</v>
      </c>
      <c r="AI78" s="96">
        <f t="shared" si="57"/>
        <v>0</v>
      </c>
      <c r="AJ78" s="96">
        <f t="shared" si="57"/>
        <v>0</v>
      </c>
      <c r="AK78" s="96">
        <f t="shared" si="57"/>
        <v>100160</v>
      </c>
      <c r="AL78" s="96">
        <f t="shared" si="57"/>
        <v>0</v>
      </c>
      <c r="AM78" s="96">
        <f>SUMIF($A$31:$A$77,"kötelező",AM$31:AM$77)</f>
        <v>0</v>
      </c>
      <c r="AN78" s="96">
        <f>SUMIF($A$31:$A$77,"kötelező",AN$31:AN$77)</f>
        <v>0</v>
      </c>
      <c r="AO78" s="96">
        <f>SUMIF($A$31:$A$77,"kötelező",AO$31:AO$77)</f>
        <v>100160</v>
      </c>
      <c r="AP78" s="96">
        <f>SUMIF($A$31:$A$77,"kötelező",AP$31:AP$77)</f>
        <v>0</v>
      </c>
      <c r="AQ78" s="96">
        <f t="shared" si="57"/>
        <v>100160</v>
      </c>
      <c r="AR78" s="96">
        <f t="shared" si="57"/>
        <v>0</v>
      </c>
      <c r="AS78" s="96">
        <f>SUMIF($A$31:$A$77,"kötelező",AS$31:AS$77)</f>
        <v>0</v>
      </c>
      <c r="AT78" s="96">
        <f>SUMIF($A$31:$A$77,"kötelező",AT$31:AT$77)</f>
        <v>0</v>
      </c>
      <c r="AU78" s="96">
        <f>SUMIF($A$31:$A$77,"kötelező",AU$31:AU$77)</f>
        <v>100160</v>
      </c>
      <c r="AV78" s="96">
        <f>SUMIF($A$31:$A$77,"kötelező",AV$31:AV$77)</f>
        <v>0</v>
      </c>
      <c r="AW78" s="96">
        <f t="shared" si="57"/>
        <v>100160</v>
      </c>
      <c r="AX78" s="96">
        <f t="shared" si="57"/>
        <v>0</v>
      </c>
      <c r="AY78" s="96">
        <f t="shared" si="57"/>
        <v>0</v>
      </c>
      <c r="AZ78" s="96">
        <f t="shared" si="57"/>
        <v>0</v>
      </c>
      <c r="BA78" s="96">
        <f t="shared" si="57"/>
        <v>100160</v>
      </c>
      <c r="BB78" s="96">
        <f t="shared" si="57"/>
        <v>0</v>
      </c>
    </row>
    <row r="79" spans="1:54" x14ac:dyDescent="0.2">
      <c r="A79" s="99"/>
      <c r="B79" s="64"/>
      <c r="C79" s="64"/>
      <c r="D79" s="70" t="s">
        <v>28</v>
      </c>
      <c r="E79" s="29"/>
      <c r="F79" s="96"/>
      <c r="G79" s="96"/>
      <c r="H79" s="96">
        <f>SUMIF($A$31:$A$77,"önkéntes",H$31:H$77)</f>
        <v>0</v>
      </c>
      <c r="I79" s="96">
        <f t="shared" ref="I79:BB79" si="58">SUMIF($A$31:$A$77,"önkéntes",I$31:I$77)</f>
        <v>0</v>
      </c>
      <c r="J79" s="96">
        <f t="shared" si="58"/>
        <v>0</v>
      </c>
      <c r="K79" s="96">
        <f t="shared" si="58"/>
        <v>0</v>
      </c>
      <c r="L79" s="96">
        <f t="shared" si="58"/>
        <v>0</v>
      </c>
      <c r="M79" s="96">
        <f t="shared" si="58"/>
        <v>0</v>
      </c>
      <c r="N79" s="96">
        <f t="shared" si="58"/>
        <v>0</v>
      </c>
      <c r="O79" s="96">
        <f t="shared" si="58"/>
        <v>0</v>
      </c>
      <c r="P79" s="96">
        <f t="shared" si="58"/>
        <v>0</v>
      </c>
      <c r="Q79" s="96">
        <f t="shared" si="58"/>
        <v>0</v>
      </c>
      <c r="R79" s="96">
        <f t="shared" si="58"/>
        <v>0</v>
      </c>
      <c r="S79" s="96">
        <f t="shared" si="58"/>
        <v>0</v>
      </c>
      <c r="T79" s="96">
        <f t="shared" si="58"/>
        <v>0</v>
      </c>
      <c r="U79" s="96">
        <f t="shared" si="58"/>
        <v>0</v>
      </c>
      <c r="V79" s="96">
        <f t="shared" si="58"/>
        <v>0</v>
      </c>
      <c r="W79" s="96">
        <f t="shared" si="58"/>
        <v>0</v>
      </c>
      <c r="X79" s="96">
        <f t="shared" si="58"/>
        <v>0</v>
      </c>
      <c r="Y79" s="96">
        <f t="shared" si="58"/>
        <v>0</v>
      </c>
      <c r="Z79" s="96">
        <f t="shared" si="58"/>
        <v>0</v>
      </c>
      <c r="AA79" s="96">
        <f t="shared" si="58"/>
        <v>0</v>
      </c>
      <c r="AB79" s="96">
        <f t="shared" si="58"/>
        <v>0</v>
      </c>
      <c r="AC79" s="96">
        <f t="shared" si="58"/>
        <v>0</v>
      </c>
      <c r="AD79" s="96">
        <f t="shared" si="58"/>
        <v>0</v>
      </c>
      <c r="AE79" s="96">
        <f t="shared" si="58"/>
        <v>0</v>
      </c>
      <c r="AF79" s="96">
        <f t="shared" si="58"/>
        <v>0</v>
      </c>
      <c r="AG79" s="96">
        <f t="shared" si="58"/>
        <v>0</v>
      </c>
      <c r="AH79" s="96">
        <f t="shared" si="58"/>
        <v>0</v>
      </c>
      <c r="AI79" s="96">
        <f t="shared" si="58"/>
        <v>0</v>
      </c>
      <c r="AJ79" s="96">
        <f t="shared" si="58"/>
        <v>0</v>
      </c>
      <c r="AK79" s="96">
        <f t="shared" si="58"/>
        <v>0</v>
      </c>
      <c r="AL79" s="96">
        <f t="shared" si="58"/>
        <v>0</v>
      </c>
      <c r="AM79" s="96">
        <f>SUMIF($A$31:$A$77,"önkéntes",AM$31:AM$77)</f>
        <v>0</v>
      </c>
      <c r="AN79" s="96">
        <f>SUMIF($A$31:$A$77,"önkéntes",AN$31:AN$77)</f>
        <v>0</v>
      </c>
      <c r="AO79" s="96">
        <f>SUMIF($A$31:$A$77,"önkéntes",AO$31:AO$77)</f>
        <v>0</v>
      </c>
      <c r="AP79" s="96">
        <f>SUMIF($A$31:$A$77,"önkéntes",AP$31:AP$77)</f>
        <v>0</v>
      </c>
      <c r="AQ79" s="96">
        <f t="shared" si="58"/>
        <v>0</v>
      </c>
      <c r="AR79" s="96">
        <f t="shared" si="58"/>
        <v>0</v>
      </c>
      <c r="AS79" s="96">
        <f>SUMIF($A$31:$A$77,"önkéntes",AS$31:AS$77)</f>
        <v>0</v>
      </c>
      <c r="AT79" s="96">
        <f>SUMIF($A$31:$A$77,"önkéntes",AT$31:AT$77)</f>
        <v>0</v>
      </c>
      <c r="AU79" s="96">
        <f>SUMIF($A$31:$A$77,"önkéntes",AU$31:AU$77)</f>
        <v>0</v>
      </c>
      <c r="AV79" s="96">
        <f>SUMIF($A$31:$A$77,"önkéntes",AV$31:AV$77)</f>
        <v>0</v>
      </c>
      <c r="AW79" s="96">
        <f t="shared" si="58"/>
        <v>0</v>
      </c>
      <c r="AX79" s="96">
        <f t="shared" si="58"/>
        <v>0</v>
      </c>
      <c r="AY79" s="96">
        <f t="shared" si="58"/>
        <v>0</v>
      </c>
      <c r="AZ79" s="96">
        <f t="shared" si="58"/>
        <v>0</v>
      </c>
      <c r="BA79" s="96">
        <f t="shared" si="58"/>
        <v>0</v>
      </c>
      <c r="BB79" s="96">
        <f t="shared" si="58"/>
        <v>0</v>
      </c>
    </row>
    <row r="80" spans="1:54" s="12" customFormat="1" x14ac:dyDescent="0.2">
      <c r="A80" s="14"/>
      <c r="B80" s="35"/>
      <c r="C80" s="35"/>
      <c r="D80" s="4"/>
      <c r="E80" s="31"/>
      <c r="F80" s="79"/>
      <c r="G80" s="79"/>
      <c r="H80" s="79"/>
      <c r="I80" s="79"/>
      <c r="J80" s="79"/>
      <c r="K80" s="79"/>
      <c r="L80" s="79"/>
      <c r="M80" s="32"/>
      <c r="N80" s="79"/>
      <c r="O80" s="79"/>
      <c r="P80" s="79"/>
      <c r="Q80" s="104"/>
      <c r="R80" s="104"/>
      <c r="S80" s="104"/>
      <c r="T80" s="104"/>
      <c r="U80" s="36"/>
      <c r="V80" s="36"/>
      <c r="W80" s="36"/>
      <c r="X80" s="36"/>
      <c r="Y80" s="36"/>
      <c r="Z80" s="36"/>
      <c r="AA80" s="79"/>
      <c r="AB80" s="79"/>
      <c r="AC80" s="79"/>
      <c r="AD80" s="79"/>
      <c r="AE80" s="79"/>
      <c r="AF80" s="79"/>
      <c r="AG80" s="32"/>
      <c r="AH80" s="79"/>
      <c r="AI80" s="79"/>
      <c r="AJ80" s="79"/>
      <c r="AK80" s="79"/>
      <c r="AL80" s="79"/>
      <c r="AM80" s="79"/>
      <c r="AN80" s="79"/>
      <c r="AO80" s="79"/>
      <c r="AP80" s="79"/>
      <c r="AQ80" s="79"/>
      <c r="AR80" s="79"/>
      <c r="AS80" s="79"/>
      <c r="AT80" s="79"/>
      <c r="AU80" s="79"/>
      <c r="AV80" s="79"/>
      <c r="AW80" s="79"/>
      <c r="AX80" s="79"/>
      <c r="AY80" s="79"/>
      <c r="AZ80" s="79"/>
      <c r="BA80" s="79"/>
      <c r="BB80" s="79"/>
    </row>
    <row r="81" spans="1:54" s="12" customFormat="1" x14ac:dyDescent="0.2">
      <c r="A81" s="80"/>
      <c r="B81" s="16"/>
      <c r="C81" s="16"/>
      <c r="D81" s="38" t="s">
        <v>57</v>
      </c>
      <c r="E81" s="80"/>
      <c r="F81" s="82"/>
      <c r="G81" s="82"/>
      <c r="H81" s="82"/>
      <c r="I81" s="82"/>
      <c r="J81" s="82"/>
      <c r="K81" s="83"/>
      <c r="L81" s="83"/>
      <c r="M81" s="82"/>
      <c r="N81" s="82"/>
      <c r="O81" s="82"/>
      <c r="P81" s="82"/>
      <c r="Q81" s="104"/>
      <c r="R81" s="104"/>
      <c r="S81" s="104"/>
      <c r="T81" s="104"/>
      <c r="U81" s="36"/>
      <c r="V81" s="36"/>
      <c r="W81" s="36"/>
      <c r="X81" s="36"/>
      <c r="Y81" s="36"/>
      <c r="Z81" s="36"/>
      <c r="AA81" s="82"/>
      <c r="AB81" s="82"/>
      <c r="AC81" s="82"/>
      <c r="AD81" s="82"/>
      <c r="AE81" s="83"/>
      <c r="AF81" s="83"/>
      <c r="AG81" s="82"/>
      <c r="AH81" s="82"/>
      <c r="AI81" s="82"/>
      <c r="AJ81" s="82"/>
      <c r="AK81" s="82"/>
      <c r="AL81" s="82"/>
      <c r="AM81" s="79"/>
      <c r="AN81" s="79"/>
      <c r="AO81" s="82"/>
      <c r="AP81" s="82"/>
      <c r="AQ81" s="82"/>
      <c r="AR81" s="82"/>
      <c r="AS81" s="79"/>
      <c r="AT81" s="79"/>
      <c r="AU81" s="82"/>
      <c r="AV81" s="82"/>
      <c r="AW81" s="82"/>
      <c r="AX81" s="82"/>
      <c r="AY81" s="79"/>
      <c r="AZ81" s="79"/>
      <c r="BA81" s="82"/>
      <c r="BB81" s="82"/>
    </row>
    <row r="82" spans="1:54" s="12" customFormat="1" x14ac:dyDescent="0.2">
      <c r="A82" s="80"/>
      <c r="B82" s="16"/>
      <c r="C82" s="16"/>
      <c r="D82" s="39"/>
      <c r="E82" s="80"/>
      <c r="F82" s="82"/>
      <c r="G82" s="82"/>
      <c r="H82" s="82"/>
      <c r="I82" s="82"/>
      <c r="J82" s="82"/>
      <c r="K82" s="83"/>
      <c r="L82" s="83"/>
      <c r="M82" s="82"/>
      <c r="N82" s="82"/>
      <c r="O82" s="82"/>
      <c r="P82" s="82"/>
      <c r="Q82" s="79"/>
      <c r="R82" s="79"/>
      <c r="S82" s="79"/>
      <c r="T82" s="79"/>
      <c r="U82" s="79"/>
      <c r="V82" s="79"/>
      <c r="W82" s="36"/>
      <c r="X82" s="79"/>
      <c r="AA82" s="82"/>
      <c r="AB82" s="82"/>
      <c r="AC82" s="82"/>
      <c r="AD82" s="82"/>
      <c r="AE82" s="83"/>
      <c r="AF82" s="83"/>
      <c r="AG82" s="82"/>
      <c r="AH82" s="82"/>
      <c r="AI82" s="82"/>
      <c r="AJ82" s="82"/>
      <c r="AK82" s="82"/>
      <c r="AL82" s="82"/>
      <c r="AM82" s="79"/>
      <c r="AN82" s="79"/>
      <c r="AO82" s="82"/>
      <c r="AP82" s="82"/>
      <c r="AQ82" s="82"/>
      <c r="AR82" s="82"/>
      <c r="AS82" s="79"/>
      <c r="AT82" s="79"/>
      <c r="AU82" s="82"/>
      <c r="AV82" s="82"/>
      <c r="AW82" s="82"/>
      <c r="AX82" s="82"/>
      <c r="AY82" s="79"/>
      <c r="AZ82" s="79"/>
      <c r="BA82" s="82"/>
      <c r="BB82" s="82"/>
    </row>
    <row r="83" spans="1:54" s="12" customFormat="1" x14ac:dyDescent="0.2">
      <c r="A83" s="80"/>
      <c r="B83" s="22">
        <v>210201</v>
      </c>
      <c r="C83" s="16"/>
      <c r="D83" s="40" t="s">
        <v>58</v>
      </c>
      <c r="E83" s="80"/>
      <c r="F83" s="82"/>
      <c r="G83" s="82"/>
      <c r="H83" s="82"/>
      <c r="I83" s="82"/>
      <c r="J83" s="82"/>
      <c r="K83" s="83"/>
      <c r="L83" s="83"/>
      <c r="M83" s="82"/>
      <c r="N83" s="82"/>
      <c r="O83" s="82"/>
      <c r="P83" s="82"/>
      <c r="Q83" s="79"/>
      <c r="R83" s="79"/>
      <c r="S83" s="79"/>
      <c r="T83" s="79"/>
      <c r="U83" s="79"/>
      <c r="V83" s="79"/>
      <c r="W83" s="36"/>
      <c r="X83" s="79"/>
      <c r="AA83" s="82"/>
      <c r="AB83" s="82"/>
      <c r="AC83" s="82"/>
      <c r="AD83" s="82"/>
      <c r="AE83" s="83"/>
      <c r="AF83" s="83"/>
      <c r="AG83" s="82"/>
      <c r="AH83" s="82"/>
      <c r="AI83" s="82"/>
      <c r="AJ83" s="82"/>
      <c r="AK83" s="82"/>
      <c r="AL83" s="82"/>
      <c r="AM83" s="79"/>
      <c r="AN83" s="79"/>
      <c r="AO83" s="82"/>
      <c r="AP83" s="82"/>
      <c r="AQ83" s="82"/>
      <c r="AR83" s="82"/>
      <c r="AS83" s="79"/>
      <c r="AT83" s="79"/>
      <c r="AU83" s="82"/>
      <c r="AV83" s="82"/>
      <c r="AW83" s="82"/>
      <c r="AX83" s="82"/>
      <c r="AY83" s="79"/>
      <c r="AZ83" s="79"/>
      <c r="BA83" s="82"/>
      <c r="BB83" s="82"/>
    </row>
    <row r="84" spans="1:54" s="12" customFormat="1" x14ac:dyDescent="0.2">
      <c r="A84" s="80"/>
      <c r="B84" s="41"/>
      <c r="C84" s="41"/>
      <c r="D84" s="42"/>
      <c r="E84" s="80"/>
      <c r="F84" s="84"/>
      <c r="G84" s="84"/>
      <c r="H84" s="84"/>
      <c r="I84" s="84"/>
      <c r="J84" s="84"/>
      <c r="K84" s="82"/>
      <c r="L84" s="82"/>
      <c r="M84" s="84"/>
      <c r="N84" s="84"/>
      <c r="O84" s="84"/>
      <c r="P84" s="84"/>
      <c r="Q84" s="79"/>
      <c r="R84" s="79"/>
      <c r="S84" s="79"/>
      <c r="T84" s="79"/>
      <c r="U84" s="79"/>
      <c r="V84" s="79"/>
      <c r="W84" s="36"/>
      <c r="X84" s="79"/>
      <c r="AA84" s="84"/>
      <c r="AB84" s="84"/>
      <c r="AC84" s="84"/>
      <c r="AD84" s="84"/>
      <c r="AE84" s="82"/>
      <c r="AF84" s="82"/>
      <c r="AG84" s="84"/>
      <c r="AH84" s="84"/>
      <c r="AI84" s="84"/>
      <c r="AJ84" s="84"/>
      <c r="AK84" s="84"/>
      <c r="AL84" s="84"/>
      <c r="AM84" s="79"/>
      <c r="AN84" s="79"/>
      <c r="AO84" s="84"/>
      <c r="AP84" s="84"/>
      <c r="AQ84" s="84"/>
      <c r="AR84" s="84"/>
      <c r="AS84" s="79"/>
      <c r="AT84" s="79"/>
      <c r="AU84" s="84"/>
      <c r="AV84" s="84"/>
      <c r="AW84" s="84"/>
      <c r="AX84" s="84"/>
      <c r="AY84" s="79"/>
      <c r="AZ84" s="79"/>
      <c r="BA84" s="84"/>
      <c r="BB84" s="84"/>
    </row>
    <row r="85" spans="1:54" s="12" customFormat="1" x14ac:dyDescent="0.2">
      <c r="A85" s="80"/>
      <c r="B85" s="59"/>
      <c r="C85" s="59"/>
      <c r="D85" s="43" t="s">
        <v>59</v>
      </c>
      <c r="E85" s="80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104"/>
      <c r="R85" s="104"/>
      <c r="S85" s="104"/>
      <c r="T85" s="104"/>
      <c r="U85" s="36"/>
      <c r="V85" s="36"/>
      <c r="W85" s="36"/>
      <c r="X85" s="36"/>
      <c r="Y85" s="36"/>
      <c r="Z85" s="36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2"/>
      <c r="AL85" s="82"/>
      <c r="AM85" s="79"/>
      <c r="AN85" s="79"/>
      <c r="AO85" s="82"/>
      <c r="AP85" s="82"/>
      <c r="AQ85" s="82"/>
      <c r="AR85" s="82"/>
      <c r="AS85" s="79"/>
      <c r="AT85" s="79"/>
      <c r="AU85" s="82"/>
      <c r="AV85" s="82"/>
      <c r="AW85" s="82"/>
      <c r="AX85" s="82"/>
      <c r="AY85" s="79"/>
      <c r="AZ85" s="79"/>
      <c r="BA85" s="82"/>
      <c r="BB85" s="82"/>
    </row>
    <row r="86" spans="1:54" ht="15.75" customHeight="1" x14ac:dyDescent="0.2">
      <c r="A86" s="80" t="s">
        <v>60</v>
      </c>
      <c r="B86" s="15"/>
      <c r="C86" s="15"/>
      <c r="D86" s="13" t="s">
        <v>201</v>
      </c>
      <c r="E86" s="80">
        <v>2020</v>
      </c>
      <c r="F86" s="82">
        <v>900</v>
      </c>
      <c r="G86" s="82"/>
      <c r="H86" s="82">
        <v>900</v>
      </c>
      <c r="I86" s="82">
        <v>709</v>
      </c>
      <c r="J86" s="82">
        <v>191</v>
      </c>
      <c r="K86" s="82"/>
      <c r="L86" s="82"/>
      <c r="M86" s="82">
        <v>0</v>
      </c>
      <c r="N86" s="82"/>
      <c r="O86" s="82"/>
      <c r="P86" s="82"/>
      <c r="Q86" s="67">
        <f>R86+V86+AM86+AN86+AS86+AT86+AY86+AZ86</f>
        <v>0</v>
      </c>
      <c r="R86" s="67">
        <f t="shared" ref="R86:R143" si="59">S86+T86+U86+W86+Z86</f>
        <v>0</v>
      </c>
      <c r="S86" s="79"/>
      <c r="T86" s="79"/>
      <c r="U86" s="79"/>
      <c r="V86" s="79"/>
      <c r="W86" s="36"/>
      <c r="X86" s="79"/>
      <c r="Y86" s="12"/>
      <c r="Z86" s="12"/>
      <c r="AA86" s="82">
        <f>F86+Q86</f>
        <v>900</v>
      </c>
      <c r="AB86" s="82">
        <f>H86+R86</f>
        <v>900</v>
      </c>
      <c r="AC86" s="82">
        <f>I86+S86</f>
        <v>709</v>
      </c>
      <c r="AD86" s="82">
        <f>J86+T86</f>
        <v>191</v>
      </c>
      <c r="AE86" s="82">
        <f>K86+U86</f>
        <v>0</v>
      </c>
      <c r="AF86" s="82">
        <f>L86+V86</f>
        <v>0</v>
      </c>
      <c r="AG86" s="82">
        <f>AH86+AI86</f>
        <v>0</v>
      </c>
      <c r="AH86" s="82">
        <f>N86+X86</f>
        <v>0</v>
      </c>
      <c r="AI86" s="82">
        <f>O86+Y86</f>
        <v>0</v>
      </c>
      <c r="AJ86" s="82">
        <f>P86+Z86</f>
        <v>0</v>
      </c>
      <c r="AK86" s="82"/>
      <c r="AL86" s="82"/>
      <c r="AM86" s="79"/>
      <c r="AN86" s="79"/>
      <c r="AO86" s="82">
        <f>AK86+AM86</f>
        <v>0</v>
      </c>
      <c r="AP86" s="82">
        <f>AL86+AN86</f>
        <v>0</v>
      </c>
      <c r="AQ86" s="82"/>
      <c r="AR86" s="82"/>
      <c r="AS86" s="79"/>
      <c r="AT86" s="79"/>
      <c r="AU86" s="82">
        <f>AQ86+AS86</f>
        <v>0</v>
      </c>
      <c r="AV86" s="82">
        <f>AR86+AT86</f>
        <v>0</v>
      </c>
      <c r="AW86" s="82"/>
      <c r="AX86" s="82"/>
      <c r="AY86" s="79"/>
      <c r="AZ86" s="79"/>
      <c r="BA86" s="82">
        <f>AW86+AY86</f>
        <v>0</v>
      </c>
      <c r="BB86" s="82">
        <f>AX86+AZ86</f>
        <v>0</v>
      </c>
    </row>
    <row r="87" spans="1:54" s="28" customFormat="1" ht="6.75" customHeight="1" x14ac:dyDescent="0.2">
      <c r="A87" s="80"/>
      <c r="B87" s="59"/>
      <c r="C87" s="59"/>
      <c r="D87" s="44"/>
      <c r="E87" s="80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67"/>
      <c r="R87" s="67"/>
      <c r="S87" s="104"/>
      <c r="T87" s="104"/>
      <c r="U87" s="36"/>
      <c r="V87" s="36"/>
      <c r="W87" s="36"/>
      <c r="X87" s="36"/>
      <c r="Y87" s="36"/>
      <c r="Z87" s="36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82"/>
      <c r="AL87" s="82"/>
      <c r="AM87" s="79"/>
      <c r="AN87" s="79"/>
      <c r="AO87" s="82"/>
      <c r="AP87" s="82"/>
      <c r="AQ87" s="82"/>
      <c r="AR87" s="82"/>
      <c r="AS87" s="79"/>
      <c r="AT87" s="79"/>
      <c r="AU87" s="82"/>
      <c r="AV87" s="82"/>
      <c r="AW87" s="82"/>
      <c r="AX87" s="82"/>
      <c r="AY87" s="79"/>
      <c r="AZ87" s="79"/>
      <c r="BA87" s="82"/>
      <c r="BB87" s="82"/>
    </row>
    <row r="88" spans="1:54" s="12" customFormat="1" x14ac:dyDescent="0.2">
      <c r="A88" s="80"/>
      <c r="B88" s="59"/>
      <c r="C88" s="59"/>
      <c r="D88" s="72" t="s">
        <v>36</v>
      </c>
      <c r="E88" s="80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67"/>
      <c r="R88" s="67"/>
      <c r="S88" s="104"/>
      <c r="T88" s="104"/>
      <c r="U88" s="36"/>
      <c r="V88" s="36"/>
      <c r="W88" s="36"/>
      <c r="X88" s="36"/>
      <c r="Y88" s="36"/>
      <c r="Z88" s="36"/>
      <c r="AA88" s="82"/>
      <c r="AB88" s="82"/>
      <c r="AC88" s="82"/>
      <c r="AD88" s="82"/>
      <c r="AE88" s="82"/>
      <c r="AF88" s="82"/>
      <c r="AG88" s="82"/>
      <c r="AH88" s="82"/>
      <c r="AI88" s="82"/>
      <c r="AJ88" s="82"/>
      <c r="AK88" s="82"/>
      <c r="AL88" s="82"/>
      <c r="AM88" s="79"/>
      <c r="AN88" s="79"/>
      <c r="AO88" s="82"/>
      <c r="AP88" s="82"/>
      <c r="AQ88" s="82"/>
      <c r="AR88" s="82"/>
      <c r="AS88" s="79"/>
      <c r="AT88" s="79"/>
      <c r="AU88" s="82"/>
      <c r="AV88" s="82"/>
      <c r="AW88" s="82"/>
      <c r="AX88" s="82"/>
      <c r="AY88" s="79"/>
      <c r="AZ88" s="79"/>
      <c r="BA88" s="82"/>
      <c r="BB88" s="82"/>
    </row>
    <row r="89" spans="1:54" ht="15.75" customHeight="1" x14ac:dyDescent="0.2">
      <c r="A89" s="80" t="s">
        <v>60</v>
      </c>
      <c r="B89" s="15"/>
      <c r="C89" s="15"/>
      <c r="D89" s="13" t="s">
        <v>61</v>
      </c>
      <c r="E89" s="80">
        <v>2020</v>
      </c>
      <c r="F89" s="82">
        <v>1400</v>
      </c>
      <c r="G89" s="82"/>
      <c r="H89" s="82">
        <v>1400</v>
      </c>
      <c r="I89" s="82">
        <v>1102</v>
      </c>
      <c r="J89" s="82">
        <v>298</v>
      </c>
      <c r="K89" s="82"/>
      <c r="L89" s="82"/>
      <c r="M89" s="82">
        <v>0</v>
      </c>
      <c r="N89" s="82"/>
      <c r="O89" s="82"/>
      <c r="P89" s="82"/>
      <c r="Q89" s="67">
        <f>R89+V89+AM89+AN89+AS89+AT89+AY89+AZ89</f>
        <v>0</v>
      </c>
      <c r="R89" s="67">
        <f t="shared" si="59"/>
        <v>0</v>
      </c>
      <c r="S89" s="104"/>
      <c r="T89" s="104"/>
      <c r="U89" s="36"/>
      <c r="V89" s="36"/>
      <c r="W89" s="36"/>
      <c r="X89" s="36"/>
      <c r="Y89" s="36"/>
      <c r="Z89" s="36"/>
      <c r="AA89" s="82">
        <f t="shared" ref="AA89:AA90" si="60">F89+Q89</f>
        <v>1400</v>
      </c>
      <c r="AB89" s="82">
        <f t="shared" ref="AB89:AB90" si="61">H89+R89</f>
        <v>1400</v>
      </c>
      <c r="AC89" s="82">
        <f t="shared" ref="AC89:AC90" si="62">I89+S89</f>
        <v>1102</v>
      </c>
      <c r="AD89" s="82">
        <f t="shared" ref="AD89:AD90" si="63">J89+T89</f>
        <v>298</v>
      </c>
      <c r="AE89" s="82">
        <f t="shared" ref="AE89:AE90" si="64">K89+U89</f>
        <v>0</v>
      </c>
      <c r="AF89" s="82">
        <f t="shared" ref="AF89:AF90" si="65">L89+V89</f>
        <v>0</v>
      </c>
      <c r="AG89" s="82">
        <f t="shared" ref="AG89:AG90" si="66">AH89+AI89</f>
        <v>0</v>
      </c>
      <c r="AH89" s="82">
        <f t="shared" ref="AH89:AH90" si="67">N89+X89</f>
        <v>0</v>
      </c>
      <c r="AI89" s="82">
        <f t="shared" ref="AI89:AI90" si="68">O89+Y89</f>
        <v>0</v>
      </c>
      <c r="AJ89" s="82">
        <f t="shared" ref="AJ89:AJ90" si="69">P89+Z89</f>
        <v>0</v>
      </c>
      <c r="AK89" s="82"/>
      <c r="AL89" s="82"/>
      <c r="AM89" s="79"/>
      <c r="AN89" s="79"/>
      <c r="AO89" s="82">
        <f>AK89+AM89</f>
        <v>0</v>
      </c>
      <c r="AP89" s="82">
        <f>AL89+AN89</f>
        <v>0</v>
      </c>
      <c r="AQ89" s="82"/>
      <c r="AR89" s="82"/>
      <c r="AS89" s="79"/>
      <c r="AT89" s="79"/>
      <c r="AU89" s="82">
        <f>AQ89+AS89</f>
        <v>0</v>
      </c>
      <c r="AV89" s="82">
        <f>AR89+AT89</f>
        <v>0</v>
      </c>
      <c r="AW89" s="82"/>
      <c r="AX89" s="82"/>
      <c r="AY89" s="79"/>
      <c r="AZ89" s="79"/>
      <c r="BA89" s="82">
        <f>AW89+AY89</f>
        <v>0</v>
      </c>
      <c r="BB89" s="82">
        <f>AX89+AZ89</f>
        <v>0</v>
      </c>
    </row>
    <row r="90" spans="1:54" ht="15.75" customHeight="1" x14ac:dyDescent="0.2">
      <c r="A90" s="80" t="s">
        <v>60</v>
      </c>
      <c r="B90" s="15"/>
      <c r="C90" s="15"/>
      <c r="D90" s="13" t="s">
        <v>62</v>
      </c>
      <c r="E90" s="80">
        <v>2020</v>
      </c>
      <c r="F90" s="82">
        <v>2700</v>
      </c>
      <c r="G90" s="82"/>
      <c r="H90" s="82">
        <v>2700</v>
      </c>
      <c r="I90" s="82">
        <v>2126</v>
      </c>
      <c r="J90" s="82">
        <v>574</v>
      </c>
      <c r="K90" s="82"/>
      <c r="L90" s="82"/>
      <c r="M90" s="82">
        <v>0</v>
      </c>
      <c r="N90" s="82"/>
      <c r="O90" s="82"/>
      <c r="P90" s="82"/>
      <c r="Q90" s="67">
        <f>R90+V90+AM90+AN90+AS90+AT90+AY90+AZ90</f>
        <v>150</v>
      </c>
      <c r="R90" s="67">
        <f t="shared" si="59"/>
        <v>150</v>
      </c>
      <c r="S90" s="104">
        <v>118</v>
      </c>
      <c r="T90" s="104">
        <v>32</v>
      </c>
      <c r="U90" s="36"/>
      <c r="V90" s="36"/>
      <c r="W90" s="36"/>
      <c r="X90" s="36"/>
      <c r="Y90" s="36"/>
      <c r="Z90" s="36"/>
      <c r="AA90" s="82">
        <f t="shared" si="60"/>
        <v>2850</v>
      </c>
      <c r="AB90" s="82">
        <f t="shared" si="61"/>
        <v>2850</v>
      </c>
      <c r="AC90" s="82">
        <f t="shared" si="62"/>
        <v>2244</v>
      </c>
      <c r="AD90" s="82">
        <f t="shared" si="63"/>
        <v>606</v>
      </c>
      <c r="AE90" s="82">
        <f t="shared" si="64"/>
        <v>0</v>
      </c>
      <c r="AF90" s="82">
        <f t="shared" si="65"/>
        <v>0</v>
      </c>
      <c r="AG90" s="82">
        <f t="shared" si="66"/>
        <v>0</v>
      </c>
      <c r="AH90" s="82">
        <f t="shared" si="67"/>
        <v>0</v>
      </c>
      <c r="AI90" s="82">
        <f t="shared" si="68"/>
        <v>0</v>
      </c>
      <c r="AJ90" s="82">
        <f t="shared" si="69"/>
        <v>0</v>
      </c>
      <c r="AK90" s="82"/>
      <c r="AL90" s="82"/>
      <c r="AM90" s="79"/>
      <c r="AN90" s="79"/>
      <c r="AO90" s="82">
        <f>AK90+AM90</f>
        <v>0</v>
      </c>
      <c r="AP90" s="82">
        <f>AL90+AN90</f>
        <v>0</v>
      </c>
      <c r="AQ90" s="82"/>
      <c r="AR90" s="82"/>
      <c r="AS90" s="79"/>
      <c r="AT90" s="79"/>
      <c r="AU90" s="82">
        <f>AQ90+AS90</f>
        <v>0</v>
      </c>
      <c r="AV90" s="82">
        <f>AR90+AT90</f>
        <v>0</v>
      </c>
      <c r="AW90" s="82"/>
      <c r="AX90" s="82"/>
      <c r="AY90" s="79"/>
      <c r="AZ90" s="79"/>
      <c r="BA90" s="82">
        <f>AW90+AY90</f>
        <v>0</v>
      </c>
      <c r="BB90" s="82">
        <f>AX90+AZ90</f>
        <v>0</v>
      </c>
    </row>
    <row r="91" spans="1:54" s="12" customFormat="1" ht="13.5" thickBot="1" x14ac:dyDescent="0.25">
      <c r="A91" s="88"/>
      <c r="B91" s="45"/>
      <c r="C91" s="45"/>
      <c r="D91" s="46"/>
      <c r="E91" s="47"/>
      <c r="F91" s="82"/>
      <c r="G91" s="89"/>
      <c r="H91" s="91"/>
      <c r="I91" s="89"/>
      <c r="J91" s="89"/>
      <c r="K91" s="89"/>
      <c r="L91" s="89"/>
      <c r="M91" s="89"/>
      <c r="N91" s="89"/>
      <c r="O91" s="89"/>
      <c r="P91" s="89"/>
      <c r="Q91" s="104"/>
      <c r="R91" s="104"/>
      <c r="S91" s="104"/>
      <c r="T91" s="104"/>
      <c r="U91" s="36"/>
      <c r="V91" s="36"/>
      <c r="W91" s="36"/>
      <c r="X91" s="36"/>
      <c r="Y91" s="36"/>
      <c r="Z91" s="36"/>
      <c r="AA91" s="82"/>
      <c r="AB91" s="91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79"/>
      <c r="AN91" s="79"/>
      <c r="AO91" s="89"/>
      <c r="AP91" s="89"/>
      <c r="AQ91" s="89"/>
      <c r="AR91" s="89"/>
      <c r="AS91" s="79"/>
      <c r="AT91" s="79"/>
      <c r="AU91" s="89"/>
      <c r="AV91" s="89"/>
      <c r="AW91" s="89"/>
      <c r="AX91" s="89"/>
      <c r="AY91" s="79"/>
      <c r="AZ91" s="79"/>
      <c r="BA91" s="89"/>
      <c r="BB91" s="89"/>
    </row>
    <row r="92" spans="1:54" ht="29.25" customHeight="1" thickBot="1" x14ac:dyDescent="0.25">
      <c r="A92" s="21"/>
      <c r="B92" s="100"/>
      <c r="C92" s="100"/>
      <c r="D92" s="55" t="s">
        <v>135</v>
      </c>
      <c r="E92" s="21"/>
      <c r="F92" s="95"/>
      <c r="G92" s="95"/>
      <c r="H92" s="95">
        <f>SUM(H86:H90)</f>
        <v>5000</v>
      </c>
      <c r="I92" s="95">
        <f t="shared" ref="I92:BB92" si="70">SUM(I86:I90)</f>
        <v>3937</v>
      </c>
      <c r="J92" s="95">
        <f t="shared" si="70"/>
        <v>1063</v>
      </c>
      <c r="K92" s="95">
        <f t="shared" si="70"/>
        <v>0</v>
      </c>
      <c r="L92" s="95">
        <f t="shared" si="70"/>
        <v>0</v>
      </c>
      <c r="M92" s="95">
        <f t="shared" si="70"/>
        <v>0</v>
      </c>
      <c r="N92" s="95">
        <f t="shared" si="70"/>
        <v>0</v>
      </c>
      <c r="O92" s="95">
        <f t="shared" si="70"/>
        <v>0</v>
      </c>
      <c r="P92" s="95">
        <f t="shared" si="70"/>
        <v>0</v>
      </c>
      <c r="Q92" s="95">
        <f t="shared" ref="Q92:R92" si="71">SUM(Q86:Q90)</f>
        <v>150</v>
      </c>
      <c r="R92" s="95">
        <f t="shared" si="71"/>
        <v>150</v>
      </c>
      <c r="S92" s="95">
        <f t="shared" si="70"/>
        <v>118</v>
      </c>
      <c r="T92" s="95">
        <f t="shared" si="70"/>
        <v>32</v>
      </c>
      <c r="U92" s="95">
        <f t="shared" si="70"/>
        <v>0</v>
      </c>
      <c r="V92" s="95">
        <f t="shared" si="70"/>
        <v>0</v>
      </c>
      <c r="W92" s="95">
        <f t="shared" si="70"/>
        <v>0</v>
      </c>
      <c r="X92" s="95">
        <f t="shared" si="70"/>
        <v>0</v>
      </c>
      <c r="Y92" s="95">
        <f t="shared" si="70"/>
        <v>0</v>
      </c>
      <c r="Z92" s="95">
        <f t="shared" si="70"/>
        <v>0</v>
      </c>
      <c r="AA92" s="95">
        <f t="shared" si="70"/>
        <v>5150</v>
      </c>
      <c r="AB92" s="95">
        <f t="shared" si="70"/>
        <v>5150</v>
      </c>
      <c r="AC92" s="95">
        <f t="shared" si="70"/>
        <v>4055</v>
      </c>
      <c r="AD92" s="95">
        <f t="shared" si="70"/>
        <v>1095</v>
      </c>
      <c r="AE92" s="95">
        <f t="shared" si="70"/>
        <v>0</v>
      </c>
      <c r="AF92" s="95">
        <f t="shared" si="70"/>
        <v>0</v>
      </c>
      <c r="AG92" s="95">
        <f t="shared" si="70"/>
        <v>0</v>
      </c>
      <c r="AH92" s="95">
        <f t="shared" si="70"/>
        <v>0</v>
      </c>
      <c r="AI92" s="95">
        <f t="shared" si="70"/>
        <v>0</v>
      </c>
      <c r="AJ92" s="95">
        <f t="shared" si="70"/>
        <v>0</v>
      </c>
      <c r="AK92" s="95">
        <f t="shared" si="70"/>
        <v>0</v>
      </c>
      <c r="AL92" s="95">
        <f t="shared" si="70"/>
        <v>0</v>
      </c>
      <c r="AM92" s="95">
        <f>SUM(AM86:AM90)</f>
        <v>0</v>
      </c>
      <c r="AN92" s="95">
        <f>SUM(AN86:AN90)</f>
        <v>0</v>
      </c>
      <c r="AO92" s="95">
        <f>SUM(AO86:AO90)</f>
        <v>0</v>
      </c>
      <c r="AP92" s="95">
        <f>SUM(AP86:AP90)</f>
        <v>0</v>
      </c>
      <c r="AQ92" s="95">
        <f t="shared" si="70"/>
        <v>0</v>
      </c>
      <c r="AR92" s="95">
        <f t="shared" si="70"/>
        <v>0</v>
      </c>
      <c r="AS92" s="95">
        <f>SUM(AS86:AS90)</f>
        <v>0</v>
      </c>
      <c r="AT92" s="95">
        <f>SUM(AT86:AT90)</f>
        <v>0</v>
      </c>
      <c r="AU92" s="95">
        <f>SUM(AU86:AU90)</f>
        <v>0</v>
      </c>
      <c r="AV92" s="95">
        <f>SUM(AV86:AV90)</f>
        <v>0</v>
      </c>
      <c r="AW92" s="95">
        <f t="shared" si="70"/>
        <v>0</v>
      </c>
      <c r="AX92" s="95">
        <f t="shared" si="70"/>
        <v>0</v>
      </c>
      <c r="AY92" s="95">
        <f t="shared" si="70"/>
        <v>0</v>
      </c>
      <c r="AZ92" s="95">
        <f t="shared" si="70"/>
        <v>0</v>
      </c>
      <c r="BA92" s="95">
        <f t="shared" si="70"/>
        <v>0</v>
      </c>
      <c r="BB92" s="95">
        <f t="shared" si="70"/>
        <v>0</v>
      </c>
    </row>
    <row r="93" spans="1:54" s="12" customFormat="1" x14ac:dyDescent="0.2">
      <c r="A93" s="80"/>
      <c r="B93" s="22"/>
      <c r="C93" s="22"/>
      <c r="D93" s="50"/>
      <c r="E93" s="24"/>
      <c r="F93" s="84"/>
      <c r="G93" s="84"/>
      <c r="H93" s="84"/>
      <c r="I93" s="84"/>
      <c r="J93" s="84"/>
      <c r="K93" s="85"/>
      <c r="L93" s="85"/>
      <c r="M93" s="85"/>
      <c r="N93" s="84"/>
      <c r="O93" s="84"/>
      <c r="P93" s="84"/>
      <c r="Q93" s="104"/>
      <c r="R93" s="104"/>
      <c r="S93" s="104"/>
      <c r="T93" s="104"/>
      <c r="U93" s="36"/>
      <c r="V93" s="36"/>
      <c r="W93" s="36"/>
      <c r="X93" s="36"/>
      <c r="Y93" s="36"/>
      <c r="Z93" s="36"/>
      <c r="AA93" s="84"/>
      <c r="AB93" s="84"/>
      <c r="AC93" s="84"/>
      <c r="AD93" s="84"/>
      <c r="AE93" s="85"/>
      <c r="AF93" s="85"/>
      <c r="AG93" s="85"/>
      <c r="AH93" s="84"/>
      <c r="AI93" s="84"/>
      <c r="AJ93" s="84"/>
      <c r="AK93" s="84"/>
      <c r="AL93" s="84"/>
      <c r="AM93" s="79"/>
      <c r="AN93" s="79"/>
      <c r="AO93" s="84"/>
      <c r="AP93" s="84"/>
      <c r="AQ93" s="84"/>
      <c r="AR93" s="84"/>
      <c r="AS93" s="79"/>
      <c r="AT93" s="79"/>
      <c r="AU93" s="84"/>
      <c r="AV93" s="84"/>
      <c r="AW93" s="84"/>
      <c r="AX93" s="84"/>
      <c r="AY93" s="79"/>
      <c r="AZ93" s="79"/>
      <c r="BA93" s="84"/>
      <c r="BB93" s="84"/>
    </row>
    <row r="94" spans="1:54" s="12" customFormat="1" x14ac:dyDescent="0.2">
      <c r="A94" s="80"/>
      <c r="B94" s="22">
        <v>210301</v>
      </c>
      <c r="C94" s="16"/>
      <c r="D94" s="40" t="s">
        <v>63</v>
      </c>
      <c r="E94" s="80"/>
      <c r="F94" s="82"/>
      <c r="G94" s="82"/>
      <c r="H94" s="82"/>
      <c r="I94" s="82"/>
      <c r="J94" s="82"/>
      <c r="K94" s="83"/>
      <c r="L94" s="83"/>
      <c r="M94" s="82"/>
      <c r="N94" s="82"/>
      <c r="O94" s="82"/>
      <c r="P94" s="82"/>
      <c r="Q94" s="79"/>
      <c r="R94" s="79"/>
      <c r="S94" s="79"/>
      <c r="T94" s="79"/>
      <c r="U94" s="79"/>
      <c r="V94" s="79"/>
      <c r="W94" s="123"/>
      <c r="X94" s="79"/>
      <c r="AA94" s="82"/>
      <c r="AB94" s="82"/>
      <c r="AC94" s="82"/>
      <c r="AD94" s="82"/>
      <c r="AE94" s="83"/>
      <c r="AF94" s="83"/>
      <c r="AG94" s="82"/>
      <c r="AH94" s="82"/>
      <c r="AI94" s="82"/>
      <c r="AJ94" s="82"/>
      <c r="AK94" s="82"/>
      <c r="AL94" s="82"/>
      <c r="AM94" s="79"/>
      <c r="AN94" s="79"/>
      <c r="AO94" s="82"/>
      <c r="AP94" s="82"/>
      <c r="AQ94" s="82"/>
      <c r="AR94" s="82"/>
      <c r="AS94" s="79"/>
      <c r="AT94" s="79"/>
      <c r="AU94" s="82"/>
      <c r="AV94" s="82"/>
      <c r="AW94" s="82"/>
      <c r="AX94" s="82"/>
      <c r="AY94" s="79"/>
      <c r="AZ94" s="79"/>
      <c r="BA94" s="82"/>
      <c r="BB94" s="82"/>
    </row>
    <row r="95" spans="1:54" s="12" customFormat="1" x14ac:dyDescent="0.2">
      <c r="A95" s="80"/>
      <c r="B95" s="41"/>
      <c r="C95" s="41"/>
      <c r="D95" s="42"/>
      <c r="E95" s="80"/>
      <c r="F95" s="84"/>
      <c r="G95" s="84"/>
      <c r="H95" s="84"/>
      <c r="I95" s="84"/>
      <c r="J95" s="84"/>
      <c r="K95" s="82"/>
      <c r="L95" s="82"/>
      <c r="M95" s="84"/>
      <c r="N95" s="84"/>
      <c r="O95" s="84"/>
      <c r="P95" s="84"/>
      <c r="Q95" s="124"/>
      <c r="R95" s="124"/>
      <c r="S95" s="124"/>
      <c r="T95" s="124"/>
      <c r="U95" s="124"/>
      <c r="V95" s="124"/>
      <c r="W95" s="124"/>
      <c r="X95" s="124"/>
      <c r="Y95" s="124"/>
      <c r="Z95" s="124"/>
      <c r="AA95" s="84"/>
      <c r="AB95" s="84"/>
      <c r="AC95" s="84"/>
      <c r="AD95" s="84"/>
      <c r="AE95" s="82"/>
      <c r="AF95" s="82"/>
      <c r="AG95" s="84"/>
      <c r="AH95" s="84"/>
      <c r="AI95" s="84"/>
      <c r="AJ95" s="84"/>
      <c r="AK95" s="84"/>
      <c r="AL95" s="84"/>
      <c r="AM95" s="124"/>
      <c r="AN95" s="124"/>
      <c r="AO95" s="84"/>
      <c r="AP95" s="84"/>
      <c r="AQ95" s="84"/>
      <c r="AR95" s="84"/>
      <c r="AS95" s="124"/>
      <c r="AT95" s="124"/>
      <c r="AU95" s="84"/>
      <c r="AV95" s="84"/>
      <c r="AW95" s="84"/>
      <c r="AX95" s="84"/>
      <c r="AY95" s="124"/>
      <c r="AZ95" s="124"/>
      <c r="BA95" s="84"/>
      <c r="BB95" s="84"/>
    </row>
    <row r="96" spans="1:54" s="28" customFormat="1" x14ac:dyDescent="0.2">
      <c r="A96" s="80"/>
      <c r="B96" s="59"/>
      <c r="C96" s="59"/>
      <c r="D96" s="72" t="s">
        <v>36</v>
      </c>
      <c r="E96" s="80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79"/>
      <c r="R96" s="79"/>
      <c r="S96" s="79"/>
      <c r="T96" s="79"/>
      <c r="U96" s="79"/>
      <c r="V96" s="79"/>
      <c r="W96" s="36"/>
      <c r="X96" s="79"/>
      <c r="Y96" s="12"/>
      <c r="Z96" s="12"/>
      <c r="AA96" s="82"/>
      <c r="AB96" s="82"/>
      <c r="AC96" s="82"/>
      <c r="AD96" s="82"/>
      <c r="AE96" s="82"/>
      <c r="AF96" s="82"/>
      <c r="AG96" s="82"/>
      <c r="AH96" s="82"/>
      <c r="AI96" s="82"/>
      <c r="AJ96" s="82"/>
      <c r="AK96" s="82"/>
      <c r="AL96" s="82"/>
      <c r="AM96" s="79"/>
      <c r="AN96" s="79"/>
      <c r="AO96" s="82"/>
      <c r="AP96" s="82"/>
      <c r="AQ96" s="82"/>
      <c r="AR96" s="82"/>
      <c r="AS96" s="79"/>
      <c r="AT96" s="79"/>
      <c r="AU96" s="82"/>
      <c r="AV96" s="82"/>
      <c r="AW96" s="82"/>
      <c r="AX96" s="82"/>
      <c r="AY96" s="79"/>
      <c r="AZ96" s="79"/>
      <c r="BA96" s="82"/>
      <c r="BB96" s="82"/>
    </row>
    <row r="97" spans="1:54" ht="15.75" customHeight="1" x14ac:dyDescent="0.2">
      <c r="A97" s="80" t="s">
        <v>60</v>
      </c>
      <c r="B97" s="15"/>
      <c r="C97" s="15"/>
      <c r="D97" s="13" t="s">
        <v>62</v>
      </c>
      <c r="E97" s="80">
        <v>2020</v>
      </c>
      <c r="F97" s="82">
        <v>10000</v>
      </c>
      <c r="G97" s="82"/>
      <c r="H97" s="82">
        <v>10000</v>
      </c>
      <c r="I97" s="82">
        <v>7874</v>
      </c>
      <c r="J97" s="82">
        <v>2126</v>
      </c>
      <c r="K97" s="82"/>
      <c r="L97" s="82"/>
      <c r="M97" s="82">
        <v>0</v>
      </c>
      <c r="N97" s="82"/>
      <c r="O97" s="82"/>
      <c r="P97" s="82"/>
      <c r="Q97" s="67">
        <f>R97+V97+AM97+AN97+AS97+AT97+AY97+AZ97</f>
        <v>-1276</v>
      </c>
      <c r="R97" s="67">
        <f t="shared" si="59"/>
        <v>-1276</v>
      </c>
      <c r="S97" s="146">
        <f>19-1005</f>
        <v>-986</v>
      </c>
      <c r="T97" s="146">
        <f>-19-271</f>
        <v>-290</v>
      </c>
      <c r="U97" s="79"/>
      <c r="V97" s="79"/>
      <c r="W97" s="36"/>
      <c r="X97" s="79"/>
      <c r="Y97" s="12"/>
      <c r="Z97" s="12"/>
      <c r="AA97" s="82">
        <f t="shared" ref="AA97:AA98" si="72">F97+Q97</f>
        <v>8724</v>
      </c>
      <c r="AB97" s="82">
        <f t="shared" ref="AB97:AB98" si="73">H97+R97</f>
        <v>8724</v>
      </c>
      <c r="AC97" s="82">
        <f t="shared" ref="AC97:AC98" si="74">I97+S97</f>
        <v>6888</v>
      </c>
      <c r="AD97" s="82">
        <f t="shared" ref="AD97:AD98" si="75">J97+T97</f>
        <v>1836</v>
      </c>
      <c r="AE97" s="82">
        <f t="shared" ref="AE97:AE98" si="76">K97+U97</f>
        <v>0</v>
      </c>
      <c r="AF97" s="82">
        <f t="shared" ref="AF97:AF98" si="77">L97+V97</f>
        <v>0</v>
      </c>
      <c r="AG97" s="82">
        <f t="shared" ref="AG97:AG98" si="78">AH97+AI97</f>
        <v>0</v>
      </c>
      <c r="AH97" s="82">
        <f t="shared" ref="AH97:AH98" si="79">N97+X97</f>
        <v>0</v>
      </c>
      <c r="AI97" s="82">
        <f t="shared" ref="AI97:AI98" si="80">O97+Y97</f>
        <v>0</v>
      </c>
      <c r="AJ97" s="82">
        <f t="shared" ref="AJ97:AJ98" si="81">P97+Z97</f>
        <v>0</v>
      </c>
      <c r="AK97" s="82"/>
      <c r="AL97" s="82"/>
      <c r="AM97" s="79"/>
      <c r="AN97" s="79"/>
      <c r="AO97" s="82">
        <f t="shared" ref="AO97:AP100" si="82">AK97+AM97</f>
        <v>0</v>
      </c>
      <c r="AP97" s="82">
        <f t="shared" si="82"/>
        <v>0</v>
      </c>
      <c r="AQ97" s="82"/>
      <c r="AR97" s="82"/>
      <c r="AS97" s="79"/>
      <c r="AT97" s="79"/>
      <c r="AU97" s="82">
        <f t="shared" ref="AU97:AV100" si="83">AQ97+AS97</f>
        <v>0</v>
      </c>
      <c r="AV97" s="82">
        <f t="shared" si="83"/>
        <v>0</v>
      </c>
      <c r="AW97" s="82"/>
      <c r="AX97" s="82"/>
      <c r="AY97" s="79"/>
      <c r="AZ97" s="79"/>
      <c r="BA97" s="82">
        <f t="shared" ref="BA97:BB100" si="84">AW97+AY97</f>
        <v>0</v>
      </c>
      <c r="BB97" s="82">
        <f t="shared" si="84"/>
        <v>0</v>
      </c>
    </row>
    <row r="98" spans="1:54" ht="15.75" customHeight="1" x14ac:dyDescent="0.2">
      <c r="A98" s="80" t="s">
        <v>60</v>
      </c>
      <c r="B98" s="15"/>
      <c r="C98" s="15"/>
      <c r="D98" s="13" t="s">
        <v>64</v>
      </c>
      <c r="E98" s="80">
        <v>2020</v>
      </c>
      <c r="F98" s="82">
        <v>300</v>
      </c>
      <c r="G98" s="82"/>
      <c r="H98" s="82">
        <v>300</v>
      </c>
      <c r="I98" s="82">
        <v>236</v>
      </c>
      <c r="J98" s="82">
        <v>64</v>
      </c>
      <c r="K98" s="82"/>
      <c r="L98" s="82"/>
      <c r="M98" s="82">
        <v>0</v>
      </c>
      <c r="N98" s="82"/>
      <c r="O98" s="82"/>
      <c r="P98" s="82"/>
      <c r="Q98" s="67">
        <f>R98+V98+AM98+AN98+AS98+AT98+AY98+AZ98</f>
        <v>0</v>
      </c>
      <c r="R98" s="67">
        <f t="shared" si="59"/>
        <v>0</v>
      </c>
      <c r="S98" s="79"/>
      <c r="T98" s="79"/>
      <c r="U98" s="79"/>
      <c r="V98" s="79"/>
      <c r="W98" s="36"/>
      <c r="X98" s="79"/>
      <c r="Y98" s="12"/>
      <c r="Z98" s="12"/>
      <c r="AA98" s="82">
        <f t="shared" si="72"/>
        <v>300</v>
      </c>
      <c r="AB98" s="82">
        <f t="shared" si="73"/>
        <v>300</v>
      </c>
      <c r="AC98" s="82">
        <f t="shared" si="74"/>
        <v>236</v>
      </c>
      <c r="AD98" s="82">
        <f t="shared" si="75"/>
        <v>64</v>
      </c>
      <c r="AE98" s="82">
        <f t="shared" si="76"/>
        <v>0</v>
      </c>
      <c r="AF98" s="82">
        <f t="shared" si="77"/>
        <v>0</v>
      </c>
      <c r="AG98" s="82">
        <f t="shared" si="78"/>
        <v>0</v>
      </c>
      <c r="AH98" s="82">
        <f t="shared" si="79"/>
        <v>0</v>
      </c>
      <c r="AI98" s="82">
        <f t="shared" si="80"/>
        <v>0</v>
      </c>
      <c r="AJ98" s="82">
        <f t="shared" si="81"/>
        <v>0</v>
      </c>
      <c r="AK98" s="82"/>
      <c r="AL98" s="82"/>
      <c r="AM98" s="79"/>
      <c r="AN98" s="79"/>
      <c r="AO98" s="82">
        <f t="shared" si="82"/>
        <v>0</v>
      </c>
      <c r="AP98" s="82">
        <f t="shared" si="82"/>
        <v>0</v>
      </c>
      <c r="AQ98" s="82"/>
      <c r="AR98" s="82"/>
      <c r="AS98" s="79"/>
      <c r="AT98" s="79"/>
      <c r="AU98" s="82">
        <f t="shared" si="83"/>
        <v>0</v>
      </c>
      <c r="AV98" s="82">
        <f t="shared" si="83"/>
        <v>0</v>
      </c>
      <c r="AW98" s="82"/>
      <c r="AX98" s="82"/>
      <c r="AY98" s="79"/>
      <c r="AZ98" s="79"/>
      <c r="BA98" s="82">
        <f t="shared" si="84"/>
        <v>0</v>
      </c>
      <c r="BB98" s="82">
        <f t="shared" si="84"/>
        <v>0</v>
      </c>
    </row>
    <row r="99" spans="1:54" ht="15.75" customHeight="1" x14ac:dyDescent="0.2">
      <c r="A99" s="80" t="s">
        <v>60</v>
      </c>
      <c r="B99" s="15"/>
      <c r="C99" s="15"/>
      <c r="D99" s="143" t="s">
        <v>244</v>
      </c>
      <c r="E99" s="144">
        <v>2020</v>
      </c>
      <c r="F99" s="82"/>
      <c r="G99" s="82"/>
      <c r="H99" s="82"/>
      <c r="I99" s="82"/>
      <c r="J99" s="82"/>
      <c r="K99" s="82"/>
      <c r="L99" s="82"/>
      <c r="M99" s="82">
        <v>0</v>
      </c>
      <c r="N99" s="82"/>
      <c r="O99" s="82"/>
      <c r="P99" s="82"/>
      <c r="Q99" s="67">
        <f>R99+V99+AM99+AN99+AS99+AT99+AY99+AZ99</f>
        <v>1276</v>
      </c>
      <c r="R99" s="67">
        <f t="shared" si="59"/>
        <v>1276</v>
      </c>
      <c r="S99" s="146">
        <v>1005</v>
      </c>
      <c r="T99" s="146">
        <v>271</v>
      </c>
      <c r="U99" s="79"/>
      <c r="V99" s="79"/>
      <c r="W99" s="36"/>
      <c r="X99" s="79"/>
      <c r="Y99" s="12"/>
      <c r="Z99" s="12"/>
      <c r="AA99" s="82">
        <f t="shared" ref="AA99" si="85">F99+Q99</f>
        <v>1276</v>
      </c>
      <c r="AB99" s="82">
        <f t="shared" ref="AB99" si="86">H99+R99</f>
        <v>1276</v>
      </c>
      <c r="AC99" s="82">
        <f t="shared" ref="AC99" si="87">I99+S99</f>
        <v>1005</v>
      </c>
      <c r="AD99" s="82">
        <f t="shared" ref="AD99" si="88">J99+T99</f>
        <v>271</v>
      </c>
      <c r="AE99" s="82">
        <f t="shared" ref="AE99" si="89">K99+U99</f>
        <v>0</v>
      </c>
      <c r="AF99" s="82">
        <f t="shared" ref="AF99" si="90">L99+V99</f>
        <v>0</v>
      </c>
      <c r="AG99" s="82">
        <f t="shared" ref="AG99" si="91">AH99+AI99</f>
        <v>0</v>
      </c>
      <c r="AH99" s="82">
        <f t="shared" ref="AH99" si="92">N99+X99</f>
        <v>0</v>
      </c>
      <c r="AI99" s="82">
        <f t="shared" ref="AI99" si="93">O99+Y99</f>
        <v>0</v>
      </c>
      <c r="AJ99" s="82">
        <f t="shared" ref="AJ99" si="94">P99+Z99</f>
        <v>0</v>
      </c>
      <c r="AK99" s="82"/>
      <c r="AL99" s="82"/>
      <c r="AM99" s="79"/>
      <c r="AN99" s="79"/>
      <c r="AO99" s="82">
        <f t="shared" si="82"/>
        <v>0</v>
      </c>
      <c r="AP99" s="82">
        <f t="shared" si="82"/>
        <v>0</v>
      </c>
      <c r="AQ99" s="82"/>
      <c r="AR99" s="82"/>
      <c r="AS99" s="79"/>
      <c r="AT99" s="79"/>
      <c r="AU99" s="82">
        <f t="shared" si="83"/>
        <v>0</v>
      </c>
      <c r="AV99" s="82">
        <f t="shared" si="83"/>
        <v>0</v>
      </c>
      <c r="AW99" s="82"/>
      <c r="AX99" s="82"/>
      <c r="AY99" s="79"/>
      <c r="AZ99" s="79"/>
      <c r="BA99" s="82">
        <f t="shared" si="84"/>
        <v>0</v>
      </c>
      <c r="BB99" s="82">
        <f t="shared" si="84"/>
        <v>0</v>
      </c>
    </row>
    <row r="100" spans="1:54" ht="15.75" customHeight="1" x14ac:dyDescent="0.2">
      <c r="A100" s="80" t="s">
        <v>60</v>
      </c>
      <c r="B100" s="15"/>
      <c r="C100" s="15"/>
      <c r="D100" s="143" t="s">
        <v>245</v>
      </c>
      <c r="E100" s="144">
        <v>2020</v>
      </c>
      <c r="F100" s="82"/>
      <c r="G100" s="82"/>
      <c r="H100" s="82"/>
      <c r="I100" s="82"/>
      <c r="J100" s="82"/>
      <c r="K100" s="82"/>
      <c r="L100" s="82"/>
      <c r="M100" s="82">
        <v>0</v>
      </c>
      <c r="N100" s="82"/>
      <c r="O100" s="82"/>
      <c r="P100" s="82"/>
      <c r="Q100" s="67">
        <f>R100+V100+AM100+AN100+AS100+AT100+AY100+AZ100</f>
        <v>16589</v>
      </c>
      <c r="R100" s="67">
        <f t="shared" si="59"/>
        <v>16589</v>
      </c>
      <c r="S100" s="146">
        <v>13062</v>
      </c>
      <c r="T100" s="146">
        <v>3527</v>
      </c>
      <c r="U100" s="79"/>
      <c r="V100" s="79"/>
      <c r="W100" s="36"/>
      <c r="X100" s="79"/>
      <c r="Y100" s="12"/>
      <c r="Z100" s="12"/>
      <c r="AA100" s="82">
        <f t="shared" ref="AA100" si="95">F100+Q100</f>
        <v>16589</v>
      </c>
      <c r="AB100" s="82">
        <f t="shared" ref="AB100" si="96">H100+R100</f>
        <v>16589</v>
      </c>
      <c r="AC100" s="82">
        <f t="shared" ref="AC100" si="97">I100+S100</f>
        <v>13062</v>
      </c>
      <c r="AD100" s="82">
        <f t="shared" ref="AD100" si="98">J100+T100</f>
        <v>3527</v>
      </c>
      <c r="AE100" s="82">
        <f t="shared" ref="AE100" si="99">K100+U100</f>
        <v>0</v>
      </c>
      <c r="AF100" s="82">
        <f t="shared" ref="AF100" si="100">L100+V100</f>
        <v>0</v>
      </c>
      <c r="AG100" s="82">
        <f t="shared" ref="AG100" si="101">AH100+AI100</f>
        <v>0</v>
      </c>
      <c r="AH100" s="82">
        <f t="shared" ref="AH100" si="102">N100+X100</f>
        <v>0</v>
      </c>
      <c r="AI100" s="82">
        <f t="shared" ref="AI100" si="103">O100+Y100</f>
        <v>0</v>
      </c>
      <c r="AJ100" s="82">
        <f t="shared" ref="AJ100" si="104">P100+Z100</f>
        <v>0</v>
      </c>
      <c r="AK100" s="82"/>
      <c r="AL100" s="82"/>
      <c r="AM100" s="79"/>
      <c r="AN100" s="79"/>
      <c r="AO100" s="82">
        <f t="shared" si="82"/>
        <v>0</v>
      </c>
      <c r="AP100" s="82">
        <f t="shared" si="82"/>
        <v>0</v>
      </c>
      <c r="AQ100" s="82"/>
      <c r="AR100" s="82"/>
      <c r="AS100" s="79"/>
      <c r="AT100" s="79"/>
      <c r="AU100" s="82">
        <f t="shared" si="83"/>
        <v>0</v>
      </c>
      <c r="AV100" s="82">
        <f t="shared" si="83"/>
        <v>0</v>
      </c>
      <c r="AW100" s="82"/>
      <c r="AX100" s="82"/>
      <c r="AY100" s="79"/>
      <c r="AZ100" s="79"/>
      <c r="BA100" s="82">
        <f t="shared" si="84"/>
        <v>0</v>
      </c>
      <c r="BB100" s="82">
        <f t="shared" si="84"/>
        <v>0</v>
      </c>
    </row>
    <row r="101" spans="1:54" s="12" customFormat="1" ht="13.5" thickBot="1" x14ac:dyDescent="0.25">
      <c r="A101" s="88"/>
      <c r="B101" s="45"/>
      <c r="C101" s="45"/>
      <c r="D101" s="46"/>
      <c r="E101" s="47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79"/>
      <c r="R101" s="79"/>
      <c r="S101" s="79"/>
      <c r="T101" s="79"/>
      <c r="U101" s="79"/>
      <c r="V101" s="79"/>
      <c r="W101" s="123"/>
      <c r="X101" s="79"/>
      <c r="AA101" s="89"/>
      <c r="AB101" s="89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79"/>
      <c r="AN101" s="79"/>
      <c r="AO101" s="89"/>
      <c r="AP101" s="89"/>
      <c r="AQ101" s="89"/>
      <c r="AR101" s="89"/>
      <c r="AS101" s="79"/>
      <c r="AT101" s="79"/>
      <c r="AU101" s="89"/>
      <c r="AV101" s="89"/>
      <c r="AW101" s="89"/>
      <c r="AX101" s="89"/>
      <c r="AY101" s="79"/>
      <c r="AZ101" s="79"/>
      <c r="BA101" s="89"/>
      <c r="BB101" s="89"/>
    </row>
    <row r="102" spans="1:54" ht="29.25" customHeight="1" thickBot="1" x14ac:dyDescent="0.25">
      <c r="A102" s="21"/>
      <c r="B102" s="100"/>
      <c r="C102" s="100"/>
      <c r="D102" s="55" t="s">
        <v>136</v>
      </c>
      <c r="E102" s="21"/>
      <c r="F102" s="95"/>
      <c r="G102" s="95"/>
      <c r="H102" s="95">
        <f>SUM(H97:H98)</f>
        <v>10300</v>
      </c>
      <c r="I102" s="95">
        <f t="shared" ref="I102:BB102" si="105">SUM(I97:I98)</f>
        <v>8110</v>
      </c>
      <c r="J102" s="95">
        <f t="shared" si="105"/>
        <v>2190</v>
      </c>
      <c r="K102" s="95">
        <f t="shared" si="105"/>
        <v>0</v>
      </c>
      <c r="L102" s="95">
        <f t="shared" si="105"/>
        <v>0</v>
      </c>
      <c r="M102" s="95">
        <f t="shared" si="105"/>
        <v>0</v>
      </c>
      <c r="N102" s="95">
        <f t="shared" si="105"/>
        <v>0</v>
      </c>
      <c r="O102" s="95">
        <f t="shared" si="105"/>
        <v>0</v>
      </c>
      <c r="P102" s="95">
        <f t="shared" si="105"/>
        <v>0</v>
      </c>
      <c r="Q102" s="95">
        <f t="shared" ref="Q102:R102" si="106">SUM(Q97:Q101)</f>
        <v>16589</v>
      </c>
      <c r="R102" s="95">
        <f t="shared" si="106"/>
        <v>16589</v>
      </c>
      <c r="S102" s="95">
        <f>SUM(S97:S101)</f>
        <v>13081</v>
      </c>
      <c r="T102" s="95">
        <f t="shared" ref="T102:AA102" si="107">SUM(T97:T101)</f>
        <v>3508</v>
      </c>
      <c r="U102" s="95">
        <f t="shared" si="107"/>
        <v>0</v>
      </c>
      <c r="V102" s="95">
        <f t="shared" si="107"/>
        <v>0</v>
      </c>
      <c r="W102" s="95">
        <f t="shared" si="107"/>
        <v>0</v>
      </c>
      <c r="X102" s="95">
        <f t="shared" si="107"/>
        <v>0</v>
      </c>
      <c r="Y102" s="95">
        <f t="shared" si="107"/>
        <v>0</v>
      </c>
      <c r="Z102" s="95">
        <f t="shared" si="107"/>
        <v>0</v>
      </c>
      <c r="AA102" s="95">
        <f t="shared" si="107"/>
        <v>26889</v>
      </c>
      <c r="AB102" s="95">
        <f t="shared" ref="AB102" si="108">SUM(AB97:AB101)</f>
        <v>26889</v>
      </c>
      <c r="AC102" s="95">
        <f t="shared" ref="AC102" si="109">SUM(AC97:AC101)</f>
        <v>21191</v>
      </c>
      <c r="AD102" s="95">
        <f t="shared" ref="AD102" si="110">SUM(AD97:AD101)</f>
        <v>5698</v>
      </c>
      <c r="AE102" s="95">
        <f t="shared" ref="AE102" si="111">SUM(AE97:AE101)</f>
        <v>0</v>
      </c>
      <c r="AF102" s="95">
        <f t="shared" ref="AF102" si="112">SUM(AF97:AF101)</f>
        <v>0</v>
      </c>
      <c r="AG102" s="95">
        <f t="shared" ref="AG102" si="113">SUM(AG97:AG101)</f>
        <v>0</v>
      </c>
      <c r="AH102" s="95">
        <f t="shared" ref="AH102:AI102" si="114">SUM(AH97:AH101)</f>
        <v>0</v>
      </c>
      <c r="AI102" s="95">
        <f t="shared" si="114"/>
        <v>0</v>
      </c>
      <c r="AJ102" s="95">
        <f t="shared" ref="AJ102" si="115">SUM(AJ97:AJ101)</f>
        <v>0</v>
      </c>
      <c r="AK102" s="95">
        <f t="shared" si="105"/>
        <v>0</v>
      </c>
      <c r="AL102" s="95">
        <f t="shared" si="105"/>
        <v>0</v>
      </c>
      <c r="AM102" s="95">
        <f>SUM(AM97:AM98)</f>
        <v>0</v>
      </c>
      <c r="AN102" s="95">
        <f>SUM(AN97:AN98)</f>
        <v>0</v>
      </c>
      <c r="AO102" s="95">
        <f>SUM(AO97:AO98)</f>
        <v>0</v>
      </c>
      <c r="AP102" s="95">
        <f>SUM(AP97:AP98)</f>
        <v>0</v>
      </c>
      <c r="AQ102" s="95">
        <f t="shared" si="105"/>
        <v>0</v>
      </c>
      <c r="AR102" s="95">
        <f t="shared" si="105"/>
        <v>0</v>
      </c>
      <c r="AS102" s="95">
        <f>SUM(AS97:AS98)</f>
        <v>0</v>
      </c>
      <c r="AT102" s="95">
        <f>SUM(AT97:AT98)</f>
        <v>0</v>
      </c>
      <c r="AU102" s="95">
        <f>SUM(AU97:AU98)</f>
        <v>0</v>
      </c>
      <c r="AV102" s="95">
        <f>SUM(AV97:AV98)</f>
        <v>0</v>
      </c>
      <c r="AW102" s="95">
        <f t="shared" si="105"/>
        <v>0</v>
      </c>
      <c r="AX102" s="95">
        <f t="shared" si="105"/>
        <v>0</v>
      </c>
      <c r="AY102" s="95">
        <f t="shared" si="105"/>
        <v>0</v>
      </c>
      <c r="AZ102" s="95">
        <f t="shared" si="105"/>
        <v>0</v>
      </c>
      <c r="BA102" s="95">
        <f t="shared" si="105"/>
        <v>0</v>
      </c>
      <c r="BB102" s="95">
        <f t="shared" si="105"/>
        <v>0</v>
      </c>
    </row>
    <row r="103" spans="1:54" s="28" customFormat="1" x14ac:dyDescent="0.2">
      <c r="A103" s="80"/>
      <c r="B103" s="64"/>
      <c r="C103" s="64"/>
      <c r="D103" s="52"/>
      <c r="E103" s="80"/>
      <c r="F103" s="84"/>
      <c r="G103" s="84"/>
      <c r="H103" s="84"/>
      <c r="I103" s="84"/>
      <c r="J103" s="84"/>
      <c r="K103" s="85"/>
      <c r="L103" s="85"/>
      <c r="M103" s="85"/>
      <c r="N103" s="84"/>
      <c r="O103" s="84"/>
      <c r="P103" s="84"/>
      <c r="Q103" s="79"/>
      <c r="R103" s="79"/>
      <c r="S103" s="79"/>
      <c r="T103" s="79"/>
      <c r="U103" s="79"/>
      <c r="V103" s="79"/>
      <c r="W103" s="36"/>
      <c r="X103" s="79"/>
      <c r="Y103" s="12"/>
      <c r="Z103" s="12"/>
      <c r="AA103" s="84"/>
      <c r="AB103" s="84"/>
      <c r="AC103" s="84"/>
      <c r="AD103" s="84"/>
      <c r="AE103" s="85"/>
      <c r="AF103" s="85"/>
      <c r="AG103" s="85"/>
      <c r="AH103" s="84"/>
      <c r="AI103" s="84"/>
      <c r="AJ103" s="84"/>
      <c r="AK103" s="84"/>
      <c r="AL103" s="84"/>
      <c r="AM103" s="79"/>
      <c r="AN103" s="79"/>
      <c r="AO103" s="84"/>
      <c r="AP103" s="84"/>
      <c r="AQ103" s="84"/>
      <c r="AR103" s="84"/>
      <c r="AS103" s="79"/>
      <c r="AT103" s="79"/>
      <c r="AU103" s="84"/>
      <c r="AV103" s="84"/>
      <c r="AW103" s="84"/>
      <c r="AX103" s="84"/>
      <c r="AY103" s="79"/>
      <c r="AZ103" s="79"/>
      <c r="BA103" s="84"/>
      <c r="BB103" s="84"/>
    </row>
    <row r="104" spans="1:54" s="28" customFormat="1" ht="25.5" x14ac:dyDescent="0.2">
      <c r="A104" s="80"/>
      <c r="B104" s="22">
        <v>210401</v>
      </c>
      <c r="C104" s="16"/>
      <c r="D104" s="40" t="s">
        <v>304</v>
      </c>
      <c r="E104" s="80"/>
      <c r="F104" s="82"/>
      <c r="G104" s="82"/>
      <c r="H104" s="82"/>
      <c r="I104" s="82"/>
      <c r="J104" s="82"/>
      <c r="K104" s="83"/>
      <c r="L104" s="83"/>
      <c r="M104" s="82"/>
      <c r="N104" s="82"/>
      <c r="O104" s="82"/>
      <c r="P104" s="82"/>
      <c r="Q104" s="104"/>
      <c r="R104" s="104"/>
      <c r="S104" s="104"/>
      <c r="T104" s="104"/>
      <c r="U104" s="36"/>
      <c r="V104" s="36"/>
      <c r="W104" s="36"/>
      <c r="X104" s="36"/>
      <c r="Y104" s="36"/>
      <c r="Z104" s="36"/>
      <c r="AA104" s="82"/>
      <c r="AB104" s="82"/>
      <c r="AC104" s="82"/>
      <c r="AD104" s="82"/>
      <c r="AE104" s="83"/>
      <c r="AF104" s="83"/>
      <c r="AG104" s="82"/>
      <c r="AH104" s="82"/>
      <c r="AI104" s="82"/>
      <c r="AJ104" s="82"/>
      <c r="AK104" s="82"/>
      <c r="AL104" s="82"/>
      <c r="AM104" s="79"/>
      <c r="AN104" s="79"/>
      <c r="AO104" s="82"/>
      <c r="AP104" s="82"/>
      <c r="AQ104" s="82"/>
      <c r="AR104" s="82"/>
      <c r="AS104" s="79"/>
      <c r="AT104" s="79"/>
      <c r="AU104" s="82"/>
      <c r="AV104" s="82"/>
      <c r="AW104" s="82"/>
      <c r="AX104" s="82"/>
      <c r="AY104" s="79"/>
      <c r="AZ104" s="79"/>
      <c r="BA104" s="82"/>
      <c r="BB104" s="82"/>
    </row>
    <row r="105" spans="1:54" s="28" customFormat="1" ht="7.5" customHeight="1" x14ac:dyDescent="0.2">
      <c r="A105" s="80"/>
      <c r="B105" s="41"/>
      <c r="C105" s="41"/>
      <c r="D105" s="42"/>
      <c r="E105" s="80"/>
      <c r="F105" s="84"/>
      <c r="G105" s="84"/>
      <c r="H105" s="84"/>
      <c r="I105" s="84"/>
      <c r="J105" s="84"/>
      <c r="K105" s="82"/>
      <c r="L105" s="82"/>
      <c r="M105" s="84"/>
      <c r="N105" s="84"/>
      <c r="O105" s="84"/>
      <c r="P105" s="84"/>
      <c r="Q105" s="104"/>
      <c r="R105" s="104"/>
      <c r="S105" s="104"/>
      <c r="T105" s="104"/>
      <c r="U105" s="36"/>
      <c r="V105" s="36"/>
      <c r="W105" s="36"/>
      <c r="X105" s="36"/>
      <c r="Y105" s="36"/>
      <c r="Z105" s="36"/>
      <c r="AA105" s="84"/>
      <c r="AB105" s="84"/>
      <c r="AC105" s="84"/>
      <c r="AD105" s="84"/>
      <c r="AE105" s="82"/>
      <c r="AF105" s="82"/>
      <c r="AG105" s="84"/>
      <c r="AH105" s="84"/>
      <c r="AI105" s="84"/>
      <c r="AJ105" s="84"/>
      <c r="AK105" s="84"/>
      <c r="AL105" s="84"/>
      <c r="AM105" s="79"/>
      <c r="AN105" s="79"/>
      <c r="AO105" s="84"/>
      <c r="AP105" s="84"/>
      <c r="AQ105" s="84"/>
      <c r="AR105" s="84"/>
      <c r="AS105" s="79"/>
      <c r="AT105" s="79"/>
      <c r="AU105" s="84"/>
      <c r="AV105" s="84"/>
      <c r="AW105" s="84"/>
      <c r="AX105" s="84"/>
      <c r="AY105" s="79"/>
      <c r="AZ105" s="79"/>
      <c r="BA105" s="84"/>
      <c r="BB105" s="84"/>
    </row>
    <row r="106" spans="1:54" s="12" customFormat="1" x14ac:dyDescent="0.2">
      <c r="A106" s="80"/>
      <c r="B106" s="59"/>
      <c r="C106" s="59"/>
      <c r="D106" s="72" t="s">
        <v>36</v>
      </c>
      <c r="E106" s="80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79"/>
      <c r="R106" s="79"/>
      <c r="S106" s="79"/>
      <c r="T106" s="79"/>
      <c r="U106" s="79"/>
      <c r="V106" s="79"/>
      <c r="W106" s="36"/>
      <c r="X106" s="79"/>
      <c r="AA106" s="82"/>
      <c r="AB106" s="82"/>
      <c r="AC106" s="82"/>
      <c r="AD106" s="82"/>
      <c r="AE106" s="82"/>
      <c r="AF106" s="82"/>
      <c r="AG106" s="82"/>
      <c r="AH106" s="82"/>
      <c r="AI106" s="82"/>
      <c r="AJ106" s="82"/>
      <c r="AK106" s="82"/>
      <c r="AL106" s="82"/>
      <c r="AM106" s="79"/>
      <c r="AN106" s="79"/>
      <c r="AO106" s="82"/>
      <c r="AP106" s="82"/>
      <c r="AQ106" s="82"/>
      <c r="AR106" s="82"/>
      <c r="AS106" s="79"/>
      <c r="AT106" s="79"/>
      <c r="AU106" s="82"/>
      <c r="AV106" s="82"/>
      <c r="AW106" s="82"/>
      <c r="AX106" s="82"/>
      <c r="AY106" s="79"/>
      <c r="AZ106" s="79"/>
      <c r="BA106" s="82"/>
      <c r="BB106" s="82"/>
    </row>
    <row r="107" spans="1:54" ht="15.75" customHeight="1" x14ac:dyDescent="0.2">
      <c r="A107" s="80" t="s">
        <v>60</v>
      </c>
      <c r="B107" s="15"/>
      <c r="C107" s="15"/>
      <c r="D107" s="13" t="s">
        <v>36</v>
      </c>
      <c r="E107" s="80">
        <v>2020</v>
      </c>
      <c r="F107" s="82">
        <v>2500</v>
      </c>
      <c r="G107" s="82"/>
      <c r="H107" s="82">
        <v>2500</v>
      </c>
      <c r="I107" s="82">
        <v>1968</v>
      </c>
      <c r="J107" s="82">
        <v>532</v>
      </c>
      <c r="K107" s="82"/>
      <c r="L107" s="82"/>
      <c r="M107" s="82">
        <v>0</v>
      </c>
      <c r="N107" s="82"/>
      <c r="O107" s="82"/>
      <c r="P107" s="82"/>
      <c r="Q107" s="67">
        <f>R107+V107+AM107+AN107+AS107+AT107+AY107+AZ107</f>
        <v>0</v>
      </c>
      <c r="R107" s="67">
        <f t="shared" si="59"/>
        <v>0</v>
      </c>
      <c r="S107" s="159"/>
      <c r="T107" s="159"/>
      <c r="U107" s="159"/>
      <c r="V107" s="159"/>
      <c r="W107" s="159"/>
      <c r="X107" s="159"/>
      <c r="Y107" s="159"/>
      <c r="Z107" s="159"/>
      <c r="AA107" s="82">
        <f t="shared" ref="AA107:AA108" si="116">F107+Q107</f>
        <v>2500</v>
      </c>
      <c r="AB107" s="82">
        <f t="shared" ref="AB107:AB108" si="117">H107+R107</f>
        <v>2500</v>
      </c>
      <c r="AC107" s="82">
        <f t="shared" ref="AC107:AC108" si="118">I107+S107</f>
        <v>1968</v>
      </c>
      <c r="AD107" s="82">
        <f t="shared" ref="AD107:AD108" si="119">J107+T107</f>
        <v>532</v>
      </c>
      <c r="AE107" s="82">
        <f t="shared" ref="AE107:AE108" si="120">K107+U107</f>
        <v>0</v>
      </c>
      <c r="AF107" s="82">
        <f t="shared" ref="AF107:AF108" si="121">L107+V107</f>
        <v>0</v>
      </c>
      <c r="AG107" s="82">
        <f t="shared" ref="AG107:AG108" si="122">AH107+AI107</f>
        <v>0</v>
      </c>
      <c r="AH107" s="82">
        <f t="shared" ref="AH107:AH108" si="123">N107+X107</f>
        <v>0</v>
      </c>
      <c r="AI107" s="82">
        <f t="shared" ref="AI107:AI108" si="124">O107+Y107</f>
        <v>0</v>
      </c>
      <c r="AJ107" s="82">
        <f t="shared" ref="AJ107:AJ108" si="125">P107+Z107</f>
        <v>0</v>
      </c>
      <c r="AK107" s="82"/>
      <c r="AL107" s="82"/>
      <c r="AM107" s="159"/>
      <c r="AN107" s="159"/>
      <c r="AO107" s="82">
        <f t="shared" ref="AO107:AP109" si="126">AK107+AM107</f>
        <v>0</v>
      </c>
      <c r="AP107" s="82">
        <f t="shared" si="126"/>
        <v>0</v>
      </c>
      <c r="AQ107" s="82"/>
      <c r="AR107" s="82"/>
      <c r="AS107" s="159"/>
      <c r="AT107" s="159"/>
      <c r="AU107" s="82">
        <f t="shared" ref="AU107:AV109" si="127">AQ107+AS107</f>
        <v>0</v>
      </c>
      <c r="AV107" s="82">
        <f t="shared" si="127"/>
        <v>0</v>
      </c>
      <c r="AW107" s="82"/>
      <c r="AX107" s="82"/>
      <c r="AY107" s="159"/>
      <c r="AZ107" s="159"/>
      <c r="BA107" s="82">
        <f t="shared" ref="BA107:BB109" si="128">AW107+AY107</f>
        <v>0</v>
      </c>
      <c r="BB107" s="82">
        <f t="shared" si="128"/>
        <v>0</v>
      </c>
    </row>
    <row r="108" spans="1:54" ht="15.75" customHeight="1" x14ac:dyDescent="0.2">
      <c r="A108" s="80" t="s">
        <v>60</v>
      </c>
      <c r="B108" s="15"/>
      <c r="C108" s="15"/>
      <c r="D108" s="13" t="s">
        <v>65</v>
      </c>
      <c r="E108" s="80">
        <v>2020</v>
      </c>
      <c r="F108" s="82">
        <v>2500</v>
      </c>
      <c r="G108" s="82"/>
      <c r="H108" s="82">
        <v>2500</v>
      </c>
      <c r="I108" s="82">
        <v>1968</v>
      </c>
      <c r="J108" s="82">
        <v>532</v>
      </c>
      <c r="K108" s="82"/>
      <c r="L108" s="82"/>
      <c r="M108" s="82">
        <v>0</v>
      </c>
      <c r="N108" s="82"/>
      <c r="O108" s="82"/>
      <c r="P108" s="82"/>
      <c r="Q108" s="67">
        <f>R108+V108+AM108+AN108+AS108+AT108+AY108+AZ108</f>
        <v>0</v>
      </c>
      <c r="R108" s="67">
        <f t="shared" si="59"/>
        <v>0</v>
      </c>
      <c r="S108" s="79"/>
      <c r="T108" s="79"/>
      <c r="U108" s="79"/>
      <c r="V108" s="79"/>
      <c r="W108" s="36"/>
      <c r="X108" s="79"/>
      <c r="Y108" s="12"/>
      <c r="Z108" s="12"/>
      <c r="AA108" s="82">
        <f t="shared" si="116"/>
        <v>2500</v>
      </c>
      <c r="AB108" s="82">
        <f t="shared" si="117"/>
        <v>2500</v>
      </c>
      <c r="AC108" s="82">
        <f t="shared" si="118"/>
        <v>1968</v>
      </c>
      <c r="AD108" s="82">
        <f t="shared" si="119"/>
        <v>532</v>
      </c>
      <c r="AE108" s="82">
        <f t="shared" si="120"/>
        <v>0</v>
      </c>
      <c r="AF108" s="82">
        <f t="shared" si="121"/>
        <v>0</v>
      </c>
      <c r="AG108" s="82">
        <f t="shared" si="122"/>
        <v>0</v>
      </c>
      <c r="AH108" s="82">
        <f t="shared" si="123"/>
        <v>0</v>
      </c>
      <c r="AI108" s="82">
        <f t="shared" si="124"/>
        <v>0</v>
      </c>
      <c r="AJ108" s="82">
        <f t="shared" si="125"/>
        <v>0</v>
      </c>
      <c r="AK108" s="82"/>
      <c r="AL108" s="82"/>
      <c r="AM108" s="79"/>
      <c r="AN108" s="79"/>
      <c r="AO108" s="82">
        <f t="shared" si="126"/>
        <v>0</v>
      </c>
      <c r="AP108" s="82">
        <f t="shared" si="126"/>
        <v>0</v>
      </c>
      <c r="AQ108" s="82"/>
      <c r="AR108" s="82"/>
      <c r="AS108" s="79"/>
      <c r="AT108" s="79"/>
      <c r="AU108" s="82">
        <f t="shared" si="127"/>
        <v>0</v>
      </c>
      <c r="AV108" s="82">
        <f t="shared" si="127"/>
        <v>0</v>
      </c>
      <c r="AW108" s="82"/>
      <c r="AX108" s="82"/>
      <c r="AY108" s="79"/>
      <c r="AZ108" s="79"/>
      <c r="BA108" s="82">
        <f t="shared" si="128"/>
        <v>0</v>
      </c>
      <c r="BB108" s="82">
        <f t="shared" si="128"/>
        <v>0</v>
      </c>
    </row>
    <row r="109" spans="1:54" ht="15.75" customHeight="1" x14ac:dyDescent="0.2">
      <c r="A109" s="80" t="s">
        <v>60</v>
      </c>
      <c r="B109" s="15"/>
      <c r="C109" s="15"/>
      <c r="D109" s="143" t="s">
        <v>246</v>
      </c>
      <c r="E109" s="144">
        <v>2020</v>
      </c>
      <c r="F109" s="82"/>
      <c r="G109" s="82"/>
      <c r="H109" s="82"/>
      <c r="I109" s="82"/>
      <c r="J109" s="82"/>
      <c r="K109" s="82"/>
      <c r="L109" s="82"/>
      <c r="M109" s="82">
        <v>0</v>
      </c>
      <c r="N109" s="82"/>
      <c r="O109" s="82"/>
      <c r="P109" s="82"/>
      <c r="Q109" s="67">
        <f>R109+V109+AM109+AN109+AS109+AT109+AY109+AZ109</f>
        <v>1000</v>
      </c>
      <c r="R109" s="67">
        <f t="shared" si="59"/>
        <v>1000</v>
      </c>
      <c r="S109" s="146">
        <v>787</v>
      </c>
      <c r="T109" s="146">
        <v>213</v>
      </c>
      <c r="U109" s="79"/>
      <c r="V109" s="79"/>
      <c r="W109" s="36"/>
      <c r="X109" s="79"/>
      <c r="Y109" s="12"/>
      <c r="Z109" s="12"/>
      <c r="AA109" s="82">
        <f t="shared" ref="AA109" si="129">F109+Q109</f>
        <v>1000</v>
      </c>
      <c r="AB109" s="82">
        <f t="shared" ref="AB109" si="130">H109+R109</f>
        <v>1000</v>
      </c>
      <c r="AC109" s="82">
        <f t="shared" ref="AC109" si="131">I109+S109</f>
        <v>787</v>
      </c>
      <c r="AD109" s="82">
        <f t="shared" ref="AD109" si="132">J109+T109</f>
        <v>213</v>
      </c>
      <c r="AE109" s="82">
        <f t="shared" ref="AE109" si="133">K109+U109</f>
        <v>0</v>
      </c>
      <c r="AF109" s="82">
        <f t="shared" ref="AF109" si="134">L109+V109</f>
        <v>0</v>
      </c>
      <c r="AG109" s="82">
        <f t="shared" ref="AG109" si="135">AH109+AI109</f>
        <v>0</v>
      </c>
      <c r="AH109" s="82">
        <f t="shared" ref="AH109" si="136">N109+X109</f>
        <v>0</v>
      </c>
      <c r="AI109" s="82">
        <f t="shared" ref="AI109" si="137">O109+Y109</f>
        <v>0</v>
      </c>
      <c r="AJ109" s="82">
        <f t="shared" ref="AJ109" si="138">P109+Z109</f>
        <v>0</v>
      </c>
      <c r="AK109" s="82"/>
      <c r="AL109" s="82"/>
      <c r="AM109" s="79"/>
      <c r="AN109" s="79"/>
      <c r="AO109" s="82">
        <f t="shared" si="126"/>
        <v>0</v>
      </c>
      <c r="AP109" s="82">
        <f t="shared" si="126"/>
        <v>0</v>
      </c>
      <c r="AQ109" s="82"/>
      <c r="AR109" s="82"/>
      <c r="AS109" s="79"/>
      <c r="AT109" s="79"/>
      <c r="AU109" s="82">
        <f t="shared" si="127"/>
        <v>0</v>
      </c>
      <c r="AV109" s="82">
        <f t="shared" si="127"/>
        <v>0</v>
      </c>
      <c r="AW109" s="82"/>
      <c r="AX109" s="82"/>
      <c r="AY109" s="79"/>
      <c r="AZ109" s="79"/>
      <c r="BA109" s="82">
        <f t="shared" si="128"/>
        <v>0</v>
      </c>
      <c r="BB109" s="82">
        <f t="shared" si="128"/>
        <v>0</v>
      </c>
    </row>
    <row r="110" spans="1:54" s="28" customFormat="1" ht="7.5" customHeight="1" thickBot="1" x14ac:dyDescent="0.25">
      <c r="A110" s="88"/>
      <c r="B110" s="45"/>
      <c r="C110" s="45"/>
      <c r="D110" s="46"/>
      <c r="E110" s="47"/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89"/>
      <c r="Q110" s="79"/>
      <c r="R110" s="79"/>
      <c r="S110" s="79"/>
      <c r="T110" s="79"/>
      <c r="U110" s="79"/>
      <c r="V110" s="79"/>
      <c r="W110" s="123"/>
      <c r="X110" s="79"/>
      <c r="Y110" s="12"/>
      <c r="Z110" s="12"/>
      <c r="AA110" s="89"/>
      <c r="AB110" s="89"/>
      <c r="AC110" s="89"/>
      <c r="AD110" s="89"/>
      <c r="AE110" s="89"/>
      <c r="AF110" s="89"/>
      <c r="AG110" s="89"/>
      <c r="AH110" s="89"/>
      <c r="AI110" s="89"/>
      <c r="AJ110" s="89"/>
      <c r="AK110" s="89"/>
      <c r="AL110" s="89"/>
      <c r="AM110" s="79"/>
      <c r="AN110" s="79"/>
      <c r="AO110" s="89"/>
      <c r="AP110" s="89"/>
      <c r="AQ110" s="89"/>
      <c r="AR110" s="89"/>
      <c r="AS110" s="79"/>
      <c r="AT110" s="79"/>
      <c r="AU110" s="89"/>
      <c r="AV110" s="89"/>
      <c r="AW110" s="89"/>
      <c r="AX110" s="89"/>
      <c r="AY110" s="79"/>
      <c r="AZ110" s="79"/>
      <c r="BA110" s="89"/>
      <c r="BB110" s="89"/>
    </row>
    <row r="111" spans="1:54" ht="29.25" customHeight="1" thickBot="1" x14ac:dyDescent="0.25">
      <c r="A111" s="21"/>
      <c r="B111" s="100"/>
      <c r="C111" s="100"/>
      <c r="D111" s="55" t="s">
        <v>305</v>
      </c>
      <c r="E111" s="21"/>
      <c r="F111" s="95"/>
      <c r="G111" s="95"/>
      <c r="H111" s="95">
        <f>SUM(H107:H108)</f>
        <v>5000</v>
      </c>
      <c r="I111" s="95">
        <f t="shared" ref="I111:BB111" si="139">SUM(I107:I108)</f>
        <v>3936</v>
      </c>
      <c r="J111" s="95">
        <f t="shared" si="139"/>
        <v>1064</v>
      </c>
      <c r="K111" s="95">
        <f t="shared" si="139"/>
        <v>0</v>
      </c>
      <c r="L111" s="95">
        <f t="shared" si="139"/>
        <v>0</v>
      </c>
      <c r="M111" s="95">
        <f t="shared" si="139"/>
        <v>0</v>
      </c>
      <c r="N111" s="95">
        <f t="shared" si="139"/>
        <v>0</v>
      </c>
      <c r="O111" s="95">
        <f t="shared" si="139"/>
        <v>0</v>
      </c>
      <c r="P111" s="95">
        <f t="shared" si="139"/>
        <v>0</v>
      </c>
      <c r="Q111" s="95">
        <f t="shared" ref="Q111:R111" si="140">SUM(Q107:Q109)</f>
        <v>1000</v>
      </c>
      <c r="R111" s="95">
        <f t="shared" si="140"/>
        <v>1000</v>
      </c>
      <c r="S111" s="95">
        <f>SUM(S107:S109)</f>
        <v>787</v>
      </c>
      <c r="T111" s="95">
        <f t="shared" ref="T111:AX111" si="141">SUM(T107:T109)</f>
        <v>213</v>
      </c>
      <c r="U111" s="95">
        <f t="shared" si="141"/>
        <v>0</v>
      </c>
      <c r="V111" s="95">
        <f t="shared" si="141"/>
        <v>0</v>
      </c>
      <c r="W111" s="95">
        <f t="shared" si="141"/>
        <v>0</v>
      </c>
      <c r="X111" s="95">
        <f t="shared" si="141"/>
        <v>0</v>
      </c>
      <c r="Y111" s="95">
        <f t="shared" si="141"/>
        <v>0</v>
      </c>
      <c r="Z111" s="95">
        <f t="shared" si="141"/>
        <v>0</v>
      </c>
      <c r="AA111" s="95">
        <f t="shared" si="141"/>
        <v>6000</v>
      </c>
      <c r="AB111" s="95">
        <f t="shared" si="141"/>
        <v>6000</v>
      </c>
      <c r="AC111" s="95">
        <f t="shared" si="141"/>
        <v>4723</v>
      </c>
      <c r="AD111" s="95">
        <f t="shared" si="141"/>
        <v>1277</v>
      </c>
      <c r="AE111" s="95">
        <f t="shared" si="141"/>
        <v>0</v>
      </c>
      <c r="AF111" s="95">
        <f t="shared" si="141"/>
        <v>0</v>
      </c>
      <c r="AG111" s="95">
        <f t="shared" si="141"/>
        <v>0</v>
      </c>
      <c r="AH111" s="95">
        <f t="shared" si="141"/>
        <v>0</v>
      </c>
      <c r="AI111" s="95">
        <f t="shared" si="141"/>
        <v>0</v>
      </c>
      <c r="AJ111" s="95">
        <f t="shared" si="141"/>
        <v>0</v>
      </c>
      <c r="AK111" s="95">
        <f t="shared" si="141"/>
        <v>0</v>
      </c>
      <c r="AL111" s="95">
        <f t="shared" si="141"/>
        <v>0</v>
      </c>
      <c r="AM111" s="95">
        <f>SUM(AM107:AM108)</f>
        <v>0</v>
      </c>
      <c r="AN111" s="95">
        <f>SUM(AN107:AN108)</f>
        <v>0</v>
      </c>
      <c r="AO111" s="95">
        <f>SUM(AO107:AO108)</f>
        <v>0</v>
      </c>
      <c r="AP111" s="95">
        <f>SUM(AP107:AP108)</f>
        <v>0</v>
      </c>
      <c r="AQ111" s="95">
        <f t="shared" si="141"/>
        <v>0</v>
      </c>
      <c r="AR111" s="95">
        <f t="shared" si="141"/>
        <v>0</v>
      </c>
      <c r="AS111" s="95">
        <f>SUM(AS107:AS108)</f>
        <v>0</v>
      </c>
      <c r="AT111" s="95">
        <f>SUM(AT107:AT108)</f>
        <v>0</v>
      </c>
      <c r="AU111" s="95">
        <f>SUM(AU107:AU108)</f>
        <v>0</v>
      </c>
      <c r="AV111" s="95">
        <f>SUM(AV107:AV108)</f>
        <v>0</v>
      </c>
      <c r="AW111" s="95">
        <f t="shared" si="141"/>
        <v>0</v>
      </c>
      <c r="AX111" s="95">
        <f t="shared" si="141"/>
        <v>0</v>
      </c>
      <c r="AY111" s="95">
        <f t="shared" si="139"/>
        <v>0</v>
      </c>
      <c r="AZ111" s="95">
        <f t="shared" si="139"/>
        <v>0</v>
      </c>
      <c r="BA111" s="95">
        <f t="shared" si="139"/>
        <v>0</v>
      </c>
      <c r="BB111" s="95">
        <f t="shared" si="139"/>
        <v>0</v>
      </c>
    </row>
    <row r="112" spans="1:54" s="12" customFormat="1" x14ac:dyDescent="0.2">
      <c r="A112" s="80"/>
      <c r="B112" s="64"/>
      <c r="C112" s="64"/>
      <c r="D112" s="52"/>
      <c r="E112" s="80"/>
      <c r="F112" s="84"/>
      <c r="G112" s="84"/>
      <c r="H112" s="84"/>
      <c r="I112" s="84"/>
      <c r="J112" s="84"/>
      <c r="K112" s="85"/>
      <c r="L112" s="85"/>
      <c r="M112" s="85"/>
      <c r="N112" s="84"/>
      <c r="O112" s="84"/>
      <c r="P112" s="84"/>
      <c r="Q112" s="79"/>
      <c r="R112" s="79"/>
      <c r="S112" s="79"/>
      <c r="T112" s="79"/>
      <c r="U112" s="79"/>
      <c r="V112" s="79"/>
      <c r="W112" s="123"/>
      <c r="X112" s="79"/>
      <c r="AA112" s="84"/>
      <c r="AB112" s="84"/>
      <c r="AC112" s="84"/>
      <c r="AD112" s="84"/>
      <c r="AE112" s="85"/>
      <c r="AF112" s="85"/>
      <c r="AG112" s="85"/>
      <c r="AH112" s="84"/>
      <c r="AI112" s="84"/>
      <c r="AJ112" s="84"/>
      <c r="AK112" s="84"/>
      <c r="AL112" s="84"/>
      <c r="AM112" s="79"/>
      <c r="AN112" s="79"/>
      <c r="AO112" s="84"/>
      <c r="AP112" s="84"/>
      <c r="AQ112" s="84"/>
      <c r="AR112" s="84"/>
      <c r="AS112" s="79"/>
      <c r="AT112" s="79"/>
      <c r="AU112" s="84"/>
      <c r="AV112" s="84"/>
      <c r="AW112" s="84"/>
      <c r="AX112" s="84"/>
      <c r="AY112" s="79"/>
      <c r="AZ112" s="79"/>
      <c r="BA112" s="84"/>
      <c r="BB112" s="84"/>
    </row>
    <row r="113" spans="1:54" s="12" customFormat="1" x14ac:dyDescent="0.2">
      <c r="A113" s="80"/>
      <c r="B113" s="22">
        <v>210601</v>
      </c>
      <c r="C113" s="16"/>
      <c r="D113" s="40" t="s">
        <v>66</v>
      </c>
      <c r="E113" s="80"/>
      <c r="F113" s="82"/>
      <c r="G113" s="82"/>
      <c r="H113" s="82"/>
      <c r="I113" s="82"/>
      <c r="J113" s="82"/>
      <c r="K113" s="83"/>
      <c r="L113" s="83"/>
      <c r="M113" s="82"/>
      <c r="N113" s="82"/>
      <c r="O113" s="82"/>
      <c r="P113" s="82"/>
      <c r="Q113" s="104"/>
      <c r="R113" s="104"/>
      <c r="S113" s="104"/>
      <c r="T113" s="104"/>
      <c r="U113" s="36"/>
      <c r="V113" s="36"/>
      <c r="W113" s="36"/>
      <c r="X113" s="36"/>
      <c r="Y113" s="36"/>
      <c r="Z113" s="36"/>
      <c r="AA113" s="82"/>
      <c r="AB113" s="82"/>
      <c r="AC113" s="82"/>
      <c r="AD113" s="82"/>
      <c r="AE113" s="83"/>
      <c r="AF113" s="83"/>
      <c r="AG113" s="82"/>
      <c r="AH113" s="82"/>
      <c r="AI113" s="82"/>
      <c r="AJ113" s="82"/>
      <c r="AK113" s="82"/>
      <c r="AL113" s="82"/>
      <c r="AM113" s="79"/>
      <c r="AN113" s="79"/>
      <c r="AO113" s="82"/>
      <c r="AP113" s="82"/>
      <c r="AQ113" s="82"/>
      <c r="AR113" s="82"/>
      <c r="AS113" s="79"/>
      <c r="AT113" s="79"/>
      <c r="AU113" s="82"/>
      <c r="AV113" s="82"/>
      <c r="AW113" s="82"/>
      <c r="AX113" s="82"/>
      <c r="AY113" s="79"/>
      <c r="AZ113" s="79"/>
      <c r="BA113" s="82"/>
      <c r="BB113" s="82"/>
    </row>
    <row r="114" spans="1:54" s="28" customFormat="1" ht="10.5" customHeight="1" x14ac:dyDescent="0.2">
      <c r="A114" s="80"/>
      <c r="B114" s="41"/>
      <c r="C114" s="41"/>
      <c r="D114" s="42"/>
      <c r="E114" s="80"/>
      <c r="F114" s="84"/>
      <c r="G114" s="84"/>
      <c r="H114" s="84"/>
      <c r="I114" s="84"/>
      <c r="J114" s="84"/>
      <c r="K114" s="82"/>
      <c r="L114" s="82"/>
      <c r="M114" s="84"/>
      <c r="N114" s="84"/>
      <c r="O114" s="84"/>
      <c r="P114" s="84"/>
      <c r="Q114" s="104"/>
      <c r="R114" s="104"/>
      <c r="S114" s="104"/>
      <c r="T114" s="104"/>
      <c r="U114" s="36"/>
      <c r="V114" s="36"/>
      <c r="W114" s="36"/>
      <c r="X114" s="36"/>
      <c r="Y114" s="36"/>
      <c r="Z114" s="36"/>
      <c r="AA114" s="84"/>
      <c r="AB114" s="84"/>
      <c r="AC114" s="84"/>
      <c r="AD114" s="84"/>
      <c r="AE114" s="82"/>
      <c r="AF114" s="82"/>
      <c r="AG114" s="84"/>
      <c r="AH114" s="84"/>
      <c r="AI114" s="84"/>
      <c r="AJ114" s="84"/>
      <c r="AK114" s="84"/>
      <c r="AL114" s="84"/>
      <c r="AM114" s="79"/>
      <c r="AN114" s="79"/>
      <c r="AO114" s="84"/>
      <c r="AP114" s="84"/>
      <c r="AQ114" s="84"/>
      <c r="AR114" s="84"/>
      <c r="AS114" s="79"/>
      <c r="AT114" s="79"/>
      <c r="AU114" s="84"/>
      <c r="AV114" s="84"/>
      <c r="AW114" s="84"/>
      <c r="AX114" s="84"/>
      <c r="AY114" s="79"/>
      <c r="AZ114" s="79"/>
      <c r="BA114" s="84"/>
      <c r="BB114" s="84"/>
    </row>
    <row r="115" spans="1:54" s="28" customFormat="1" ht="13.5" customHeight="1" x14ac:dyDescent="0.2">
      <c r="A115" s="80"/>
      <c r="B115" s="59"/>
      <c r="C115" s="59"/>
      <c r="D115" s="111" t="s">
        <v>59</v>
      </c>
      <c r="E115" s="80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67"/>
      <c r="R115" s="67"/>
      <c r="S115" s="79"/>
      <c r="T115" s="79"/>
      <c r="U115" s="79"/>
      <c r="V115" s="79"/>
      <c r="W115" s="36"/>
      <c r="X115" s="79"/>
      <c r="Y115" s="12"/>
      <c r="Z115" s="12"/>
      <c r="AA115" s="82"/>
      <c r="AB115" s="82"/>
      <c r="AC115" s="82"/>
      <c r="AD115" s="82"/>
      <c r="AE115" s="82"/>
      <c r="AF115" s="82"/>
      <c r="AG115" s="82"/>
      <c r="AH115" s="82"/>
      <c r="AI115" s="82"/>
      <c r="AJ115" s="82"/>
      <c r="AK115" s="82"/>
      <c r="AL115" s="82"/>
      <c r="AM115" s="79"/>
      <c r="AN115" s="79"/>
      <c r="AO115" s="82"/>
      <c r="AP115" s="82"/>
      <c r="AQ115" s="82"/>
      <c r="AR115" s="82"/>
      <c r="AS115" s="79"/>
      <c r="AT115" s="79"/>
      <c r="AU115" s="82"/>
      <c r="AV115" s="82"/>
      <c r="AW115" s="82"/>
      <c r="AX115" s="82"/>
      <c r="AY115" s="79"/>
      <c r="AZ115" s="79"/>
      <c r="BA115" s="82"/>
      <c r="BB115" s="82"/>
    </row>
    <row r="116" spans="1:54" ht="15.75" customHeight="1" x14ac:dyDescent="0.2">
      <c r="A116" s="80" t="s">
        <v>60</v>
      </c>
      <c r="B116" s="15"/>
      <c r="C116" s="15"/>
      <c r="D116" s="13" t="s">
        <v>67</v>
      </c>
      <c r="E116" s="80">
        <v>2020</v>
      </c>
      <c r="F116" s="82">
        <v>2400</v>
      </c>
      <c r="G116" s="82"/>
      <c r="H116" s="82">
        <v>2400</v>
      </c>
      <c r="I116" s="82">
        <v>1890</v>
      </c>
      <c r="J116" s="82">
        <v>510</v>
      </c>
      <c r="K116" s="82"/>
      <c r="L116" s="82"/>
      <c r="M116" s="82">
        <v>0</v>
      </c>
      <c r="N116" s="82"/>
      <c r="O116" s="82"/>
      <c r="P116" s="82"/>
      <c r="Q116" s="67">
        <f>R116+V116+AM116+AN116+AS116+AT116+AY116+AZ116</f>
        <v>0</v>
      </c>
      <c r="R116" s="67">
        <f t="shared" si="59"/>
        <v>0</v>
      </c>
      <c r="S116" s="159"/>
      <c r="T116" s="159"/>
      <c r="U116" s="159"/>
      <c r="V116" s="159"/>
      <c r="W116" s="159"/>
      <c r="X116" s="159"/>
      <c r="Y116" s="159"/>
      <c r="Z116" s="159"/>
      <c r="AA116" s="82">
        <f>F116+Q116</f>
        <v>2400</v>
      </c>
      <c r="AB116" s="82">
        <f>H116+R116</f>
        <v>2400</v>
      </c>
      <c r="AC116" s="82">
        <f>I116+S116</f>
        <v>1890</v>
      </c>
      <c r="AD116" s="82">
        <f>J116+T116</f>
        <v>510</v>
      </c>
      <c r="AE116" s="82">
        <f>K116+U116</f>
        <v>0</v>
      </c>
      <c r="AF116" s="82">
        <f>L116+V116</f>
        <v>0</v>
      </c>
      <c r="AG116" s="82">
        <f>AH116+AI116</f>
        <v>0</v>
      </c>
      <c r="AH116" s="82">
        <f>N116+X116</f>
        <v>0</v>
      </c>
      <c r="AI116" s="82">
        <f>O116+Y116</f>
        <v>0</v>
      </c>
      <c r="AJ116" s="82">
        <f>P116+Z116</f>
        <v>0</v>
      </c>
      <c r="AK116" s="82"/>
      <c r="AL116" s="82"/>
      <c r="AM116" s="159"/>
      <c r="AN116" s="159"/>
      <c r="AO116" s="82">
        <f>AK116+AM116</f>
        <v>0</v>
      </c>
      <c r="AP116" s="82">
        <f>AL116+AN116</f>
        <v>0</v>
      </c>
      <c r="AQ116" s="82"/>
      <c r="AR116" s="82"/>
      <c r="AS116" s="159"/>
      <c r="AT116" s="159"/>
      <c r="AU116" s="82">
        <f>AQ116+AS116</f>
        <v>0</v>
      </c>
      <c r="AV116" s="82">
        <f>AR116+AT116</f>
        <v>0</v>
      </c>
      <c r="AW116" s="82"/>
      <c r="AX116" s="82"/>
      <c r="AY116" s="159"/>
      <c r="AZ116" s="159"/>
      <c r="BA116" s="82">
        <f>AW116+AY116</f>
        <v>0</v>
      </c>
      <c r="BB116" s="82">
        <f>AX116+AZ116</f>
        <v>0</v>
      </c>
    </row>
    <row r="117" spans="1:54" s="12" customFormat="1" ht="9" customHeight="1" x14ac:dyDescent="0.2">
      <c r="A117" s="80"/>
      <c r="B117" s="59"/>
      <c r="C117" s="59"/>
      <c r="D117" s="44"/>
      <c r="E117" s="80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67"/>
      <c r="R117" s="67"/>
      <c r="S117" s="79"/>
      <c r="T117" s="79"/>
      <c r="U117" s="79"/>
      <c r="V117" s="79"/>
      <c r="W117" s="36"/>
      <c r="X117" s="79"/>
      <c r="AA117" s="82"/>
      <c r="AB117" s="82"/>
      <c r="AC117" s="82"/>
      <c r="AD117" s="82"/>
      <c r="AE117" s="82"/>
      <c r="AF117" s="82"/>
      <c r="AG117" s="82"/>
      <c r="AH117" s="82"/>
      <c r="AI117" s="82"/>
      <c r="AJ117" s="82"/>
      <c r="AK117" s="82"/>
      <c r="AL117" s="82"/>
      <c r="AM117" s="79"/>
      <c r="AN117" s="79"/>
      <c r="AO117" s="82"/>
      <c r="AP117" s="82"/>
      <c r="AQ117" s="82"/>
      <c r="AR117" s="82"/>
      <c r="AS117" s="79"/>
      <c r="AT117" s="79"/>
      <c r="AU117" s="82"/>
      <c r="AV117" s="82"/>
      <c r="AW117" s="82"/>
      <c r="AX117" s="82"/>
      <c r="AY117" s="79"/>
      <c r="AZ117" s="79"/>
      <c r="BA117" s="82"/>
      <c r="BB117" s="82"/>
    </row>
    <row r="118" spans="1:54" s="12" customFormat="1" x14ac:dyDescent="0.2">
      <c r="A118" s="80"/>
      <c r="B118" s="59"/>
      <c r="C118" s="59"/>
      <c r="D118" s="72" t="s">
        <v>36</v>
      </c>
      <c r="E118" s="80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67"/>
      <c r="R118" s="67"/>
      <c r="S118" s="79"/>
      <c r="T118" s="79"/>
      <c r="U118" s="79"/>
      <c r="V118" s="79"/>
      <c r="W118" s="36"/>
      <c r="X118" s="79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82"/>
      <c r="AL118" s="82"/>
      <c r="AM118" s="79"/>
      <c r="AN118" s="79"/>
      <c r="AO118" s="82"/>
      <c r="AP118" s="82"/>
      <c r="AQ118" s="82"/>
      <c r="AR118" s="82"/>
      <c r="AS118" s="79"/>
      <c r="AT118" s="79"/>
      <c r="AU118" s="82"/>
      <c r="AV118" s="82"/>
      <c r="AW118" s="82"/>
      <c r="AX118" s="82"/>
      <c r="AY118" s="79"/>
      <c r="AZ118" s="79"/>
      <c r="BA118" s="82"/>
      <c r="BB118" s="82"/>
    </row>
    <row r="119" spans="1:54" ht="15.75" customHeight="1" x14ac:dyDescent="0.2">
      <c r="A119" s="80" t="s">
        <v>60</v>
      </c>
      <c r="B119" s="15"/>
      <c r="C119" s="15"/>
      <c r="D119" s="13" t="s">
        <v>68</v>
      </c>
      <c r="E119" s="80">
        <v>2020</v>
      </c>
      <c r="F119" s="82">
        <v>3040</v>
      </c>
      <c r="G119" s="82"/>
      <c r="H119" s="82">
        <v>3040</v>
      </c>
      <c r="I119" s="82">
        <v>2394</v>
      </c>
      <c r="J119" s="82">
        <v>646</v>
      </c>
      <c r="K119" s="82"/>
      <c r="L119" s="82"/>
      <c r="M119" s="82">
        <v>0</v>
      </c>
      <c r="N119" s="82"/>
      <c r="O119" s="82"/>
      <c r="P119" s="82"/>
      <c r="Q119" s="67">
        <f>R119+V119+AM119+AN119+AS119+AT119+AY119+AZ119</f>
        <v>6287</v>
      </c>
      <c r="R119" s="67">
        <f t="shared" si="59"/>
        <v>6287</v>
      </c>
      <c r="S119" s="146">
        <v>4950</v>
      </c>
      <c r="T119" s="146">
        <v>1337</v>
      </c>
      <c r="U119" s="79"/>
      <c r="V119" s="79"/>
      <c r="W119" s="36"/>
      <c r="X119" s="79"/>
      <c r="Y119" s="12"/>
      <c r="Z119" s="12"/>
      <c r="AA119" s="82">
        <f t="shared" ref="AA119:AA122" si="142">F119+Q119</f>
        <v>9327</v>
      </c>
      <c r="AB119" s="82">
        <f t="shared" ref="AB119:AB122" si="143">H119+R119</f>
        <v>9327</v>
      </c>
      <c r="AC119" s="82">
        <f t="shared" ref="AC119:AC122" si="144">I119+S119</f>
        <v>7344</v>
      </c>
      <c r="AD119" s="82">
        <f t="shared" ref="AD119:AD122" si="145">J119+T119</f>
        <v>1983</v>
      </c>
      <c r="AE119" s="82">
        <f t="shared" ref="AE119:AE122" si="146">K119+U119</f>
        <v>0</v>
      </c>
      <c r="AF119" s="82">
        <f t="shared" ref="AF119:AF122" si="147">L119+V119</f>
        <v>0</v>
      </c>
      <c r="AG119" s="82">
        <f t="shared" ref="AG119:AG122" si="148">AH119+AI119</f>
        <v>0</v>
      </c>
      <c r="AH119" s="82">
        <f t="shared" ref="AH119:AH122" si="149">N119+X119</f>
        <v>0</v>
      </c>
      <c r="AI119" s="82">
        <f t="shared" ref="AI119:AI122" si="150">O119+Y119</f>
        <v>0</v>
      </c>
      <c r="AJ119" s="82">
        <f t="shared" ref="AJ119:AJ122" si="151">P119+Z119</f>
        <v>0</v>
      </c>
      <c r="AK119" s="82"/>
      <c r="AL119" s="82"/>
      <c r="AM119" s="79"/>
      <c r="AN119" s="79"/>
      <c r="AO119" s="82">
        <f t="shared" ref="AO119:AP122" si="152">AK119+AM119</f>
        <v>0</v>
      </c>
      <c r="AP119" s="82">
        <f t="shared" si="152"/>
        <v>0</v>
      </c>
      <c r="AQ119" s="82"/>
      <c r="AR119" s="82"/>
      <c r="AS119" s="79"/>
      <c r="AT119" s="79"/>
      <c r="AU119" s="82">
        <f t="shared" ref="AU119:AV122" si="153">AQ119+AS119</f>
        <v>0</v>
      </c>
      <c r="AV119" s="82">
        <f t="shared" si="153"/>
        <v>0</v>
      </c>
      <c r="AW119" s="82"/>
      <c r="AX119" s="82"/>
      <c r="AY119" s="79"/>
      <c r="AZ119" s="79"/>
      <c r="BA119" s="82">
        <f t="shared" ref="BA119:BB122" si="154">AW119+AY119</f>
        <v>0</v>
      </c>
      <c r="BB119" s="82">
        <f t="shared" si="154"/>
        <v>0</v>
      </c>
    </row>
    <row r="120" spans="1:54" ht="15.75" customHeight="1" x14ac:dyDescent="0.2">
      <c r="A120" s="80" t="s">
        <v>60</v>
      </c>
      <c r="B120" s="15"/>
      <c r="C120" s="15"/>
      <c r="D120" s="13" t="s">
        <v>62</v>
      </c>
      <c r="E120" s="80">
        <v>2020</v>
      </c>
      <c r="F120" s="82">
        <v>8000</v>
      </c>
      <c r="G120" s="82"/>
      <c r="H120" s="82">
        <v>8000</v>
      </c>
      <c r="I120" s="82">
        <v>6299</v>
      </c>
      <c r="J120" s="82">
        <v>1701</v>
      </c>
      <c r="K120" s="82"/>
      <c r="L120" s="82"/>
      <c r="M120" s="82">
        <v>0</v>
      </c>
      <c r="N120" s="82"/>
      <c r="O120" s="82"/>
      <c r="P120" s="82"/>
      <c r="Q120" s="67">
        <f>R120+V120+AM120+AN120+AS120+AT120+AY120+AZ120</f>
        <v>254</v>
      </c>
      <c r="R120" s="67">
        <f t="shared" si="59"/>
        <v>254</v>
      </c>
      <c r="S120" s="146">
        <v>253</v>
      </c>
      <c r="T120" s="146">
        <v>1</v>
      </c>
      <c r="U120" s="79"/>
      <c r="V120" s="79"/>
      <c r="W120" s="36"/>
      <c r="X120" s="79"/>
      <c r="Y120" s="12"/>
      <c r="Z120" s="12"/>
      <c r="AA120" s="82">
        <f t="shared" si="142"/>
        <v>8254</v>
      </c>
      <c r="AB120" s="82">
        <f t="shared" si="143"/>
        <v>8254</v>
      </c>
      <c r="AC120" s="82">
        <f t="shared" si="144"/>
        <v>6552</v>
      </c>
      <c r="AD120" s="82">
        <f t="shared" si="145"/>
        <v>1702</v>
      </c>
      <c r="AE120" s="82">
        <f t="shared" si="146"/>
        <v>0</v>
      </c>
      <c r="AF120" s="82">
        <f t="shared" si="147"/>
        <v>0</v>
      </c>
      <c r="AG120" s="82">
        <f t="shared" si="148"/>
        <v>0</v>
      </c>
      <c r="AH120" s="82">
        <f t="shared" si="149"/>
        <v>0</v>
      </c>
      <c r="AI120" s="82">
        <f t="shared" si="150"/>
        <v>0</v>
      </c>
      <c r="AJ120" s="82">
        <f t="shared" si="151"/>
        <v>0</v>
      </c>
      <c r="AK120" s="82"/>
      <c r="AL120" s="82"/>
      <c r="AM120" s="79"/>
      <c r="AN120" s="79"/>
      <c r="AO120" s="82">
        <f t="shared" si="152"/>
        <v>0</v>
      </c>
      <c r="AP120" s="82">
        <f t="shared" si="152"/>
        <v>0</v>
      </c>
      <c r="AQ120" s="82"/>
      <c r="AR120" s="82"/>
      <c r="AS120" s="79"/>
      <c r="AT120" s="79"/>
      <c r="AU120" s="82">
        <f t="shared" si="153"/>
        <v>0</v>
      </c>
      <c r="AV120" s="82">
        <f t="shared" si="153"/>
        <v>0</v>
      </c>
      <c r="AW120" s="82"/>
      <c r="AX120" s="82"/>
      <c r="AY120" s="79"/>
      <c r="AZ120" s="79"/>
      <c r="BA120" s="82">
        <f t="shared" si="154"/>
        <v>0</v>
      </c>
      <c r="BB120" s="82">
        <f t="shared" si="154"/>
        <v>0</v>
      </c>
    </row>
    <row r="121" spans="1:54" s="36" customFormat="1" ht="6.75" customHeight="1" x14ac:dyDescent="0.2">
      <c r="A121" s="80"/>
      <c r="B121" s="59"/>
      <c r="C121" s="59"/>
      <c r="D121" s="44"/>
      <c r="E121" s="80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67"/>
      <c r="R121" s="67"/>
      <c r="S121" s="79"/>
      <c r="T121" s="79"/>
      <c r="U121" s="79"/>
      <c r="V121" s="79"/>
      <c r="X121" s="79"/>
      <c r="Y121" s="12"/>
      <c r="Z121" s="12"/>
      <c r="AA121" s="82">
        <f t="shared" si="142"/>
        <v>0</v>
      </c>
      <c r="AB121" s="82">
        <f t="shared" si="143"/>
        <v>0</v>
      </c>
      <c r="AC121" s="82">
        <f t="shared" si="144"/>
        <v>0</v>
      </c>
      <c r="AD121" s="82">
        <f t="shared" si="145"/>
        <v>0</v>
      </c>
      <c r="AE121" s="82">
        <f t="shared" si="146"/>
        <v>0</v>
      </c>
      <c r="AF121" s="82">
        <f t="shared" si="147"/>
        <v>0</v>
      </c>
      <c r="AG121" s="82">
        <f t="shared" si="148"/>
        <v>0</v>
      </c>
      <c r="AH121" s="82">
        <f t="shared" si="149"/>
        <v>0</v>
      </c>
      <c r="AI121" s="82">
        <f t="shared" si="150"/>
        <v>0</v>
      </c>
      <c r="AJ121" s="82">
        <f t="shared" si="151"/>
        <v>0</v>
      </c>
      <c r="AK121" s="82"/>
      <c r="AL121" s="82"/>
      <c r="AM121" s="79"/>
      <c r="AN121" s="79"/>
      <c r="AO121" s="82">
        <f t="shared" si="152"/>
        <v>0</v>
      </c>
      <c r="AP121" s="82">
        <f t="shared" si="152"/>
        <v>0</v>
      </c>
      <c r="AQ121" s="82"/>
      <c r="AR121" s="82"/>
      <c r="AS121" s="79"/>
      <c r="AT121" s="79"/>
      <c r="AU121" s="82">
        <f t="shared" si="153"/>
        <v>0</v>
      </c>
      <c r="AV121" s="82">
        <f t="shared" si="153"/>
        <v>0</v>
      </c>
      <c r="AW121" s="82"/>
      <c r="AX121" s="82"/>
      <c r="AY121" s="79"/>
      <c r="AZ121" s="79"/>
      <c r="BA121" s="82">
        <f t="shared" si="154"/>
        <v>0</v>
      </c>
      <c r="BB121" s="82">
        <f t="shared" si="154"/>
        <v>0</v>
      </c>
    </row>
    <row r="122" spans="1:54" ht="15.75" customHeight="1" x14ac:dyDescent="0.2">
      <c r="A122" s="80" t="s">
        <v>60</v>
      </c>
      <c r="B122" s="15"/>
      <c r="C122" s="15"/>
      <c r="D122" s="13" t="s">
        <v>69</v>
      </c>
      <c r="E122" s="80">
        <v>2020</v>
      </c>
      <c r="F122" s="82">
        <v>600</v>
      </c>
      <c r="G122" s="82"/>
      <c r="H122" s="82">
        <v>600</v>
      </c>
      <c r="I122" s="82"/>
      <c r="J122" s="82"/>
      <c r="K122" s="82"/>
      <c r="L122" s="82"/>
      <c r="M122" s="82">
        <v>0</v>
      </c>
      <c r="N122" s="82"/>
      <c r="O122" s="82"/>
      <c r="P122" s="82">
        <v>600</v>
      </c>
      <c r="Q122" s="67">
        <f>R122+V122+AM122+AN122+AS122+AT122+AY122+AZ122</f>
        <v>0</v>
      </c>
      <c r="R122" s="67">
        <f t="shared" si="59"/>
        <v>0</v>
      </c>
      <c r="S122" s="79"/>
      <c r="T122" s="79"/>
      <c r="U122" s="79"/>
      <c r="V122" s="79"/>
      <c r="W122" s="36"/>
      <c r="X122" s="79"/>
      <c r="Y122" s="12"/>
      <c r="Z122" s="12"/>
      <c r="AA122" s="82">
        <f t="shared" si="142"/>
        <v>600</v>
      </c>
      <c r="AB122" s="82">
        <f t="shared" si="143"/>
        <v>600</v>
      </c>
      <c r="AC122" s="82">
        <f t="shared" si="144"/>
        <v>0</v>
      </c>
      <c r="AD122" s="82">
        <f t="shared" si="145"/>
        <v>0</v>
      </c>
      <c r="AE122" s="82">
        <f t="shared" si="146"/>
        <v>0</v>
      </c>
      <c r="AF122" s="82">
        <f t="shared" si="147"/>
        <v>0</v>
      </c>
      <c r="AG122" s="82">
        <f t="shared" si="148"/>
        <v>0</v>
      </c>
      <c r="AH122" s="82">
        <f t="shared" si="149"/>
        <v>0</v>
      </c>
      <c r="AI122" s="82">
        <f t="shared" si="150"/>
        <v>0</v>
      </c>
      <c r="AJ122" s="82">
        <f t="shared" si="151"/>
        <v>600</v>
      </c>
      <c r="AK122" s="82"/>
      <c r="AL122" s="82"/>
      <c r="AM122" s="79"/>
      <c r="AN122" s="79"/>
      <c r="AO122" s="82">
        <f t="shared" si="152"/>
        <v>0</v>
      </c>
      <c r="AP122" s="82">
        <f t="shared" si="152"/>
        <v>0</v>
      </c>
      <c r="AQ122" s="82"/>
      <c r="AR122" s="82"/>
      <c r="AS122" s="79"/>
      <c r="AT122" s="79"/>
      <c r="AU122" s="82">
        <f t="shared" si="153"/>
        <v>0</v>
      </c>
      <c r="AV122" s="82">
        <f t="shared" si="153"/>
        <v>0</v>
      </c>
      <c r="AW122" s="82"/>
      <c r="AX122" s="82"/>
      <c r="AY122" s="79"/>
      <c r="AZ122" s="79"/>
      <c r="BA122" s="82">
        <f t="shared" si="154"/>
        <v>0</v>
      </c>
      <c r="BB122" s="82">
        <f t="shared" si="154"/>
        <v>0</v>
      </c>
    </row>
    <row r="123" spans="1:54" s="36" customFormat="1" ht="7.5" customHeight="1" thickBot="1" x14ac:dyDescent="0.25">
      <c r="A123" s="88"/>
      <c r="B123" s="45"/>
      <c r="C123" s="45"/>
      <c r="D123" s="46"/>
      <c r="E123" s="47"/>
      <c r="F123" s="89"/>
      <c r="G123" s="89"/>
      <c r="H123" s="89"/>
      <c r="I123" s="89"/>
      <c r="J123" s="89"/>
      <c r="K123" s="89"/>
      <c r="L123" s="89"/>
      <c r="M123" s="89"/>
      <c r="N123" s="89"/>
      <c r="O123" s="89"/>
      <c r="P123" s="89"/>
      <c r="Q123" s="124"/>
      <c r="R123" s="124"/>
      <c r="S123" s="124"/>
      <c r="T123" s="124"/>
      <c r="U123" s="124"/>
      <c r="V123" s="124"/>
      <c r="W123" s="124"/>
      <c r="X123" s="124"/>
      <c r="Y123" s="124"/>
      <c r="Z123" s="124"/>
      <c r="AA123" s="89"/>
      <c r="AB123" s="89"/>
      <c r="AC123" s="89"/>
      <c r="AD123" s="89"/>
      <c r="AE123" s="89"/>
      <c r="AF123" s="89"/>
      <c r="AG123" s="89"/>
      <c r="AH123" s="89"/>
      <c r="AI123" s="89"/>
      <c r="AJ123" s="89"/>
      <c r="AK123" s="89"/>
      <c r="AL123" s="89"/>
      <c r="AM123" s="124"/>
      <c r="AN123" s="124"/>
      <c r="AO123" s="89"/>
      <c r="AP123" s="89"/>
      <c r="AQ123" s="89"/>
      <c r="AR123" s="89"/>
      <c r="AS123" s="124"/>
      <c r="AT123" s="124"/>
      <c r="AU123" s="89"/>
      <c r="AV123" s="89"/>
      <c r="AW123" s="89"/>
      <c r="AX123" s="89"/>
      <c r="AY123" s="124"/>
      <c r="AZ123" s="124"/>
      <c r="BA123" s="89"/>
      <c r="BB123" s="89"/>
    </row>
    <row r="124" spans="1:54" ht="29.25" customHeight="1" thickBot="1" x14ac:dyDescent="0.25">
      <c r="A124" s="21"/>
      <c r="B124" s="100"/>
      <c r="C124" s="100"/>
      <c r="D124" s="55" t="s">
        <v>137</v>
      </c>
      <c r="E124" s="21"/>
      <c r="F124" s="95"/>
      <c r="G124" s="95"/>
      <c r="H124" s="95">
        <f>SUM(H116:H122)</f>
        <v>14040</v>
      </c>
      <c r="I124" s="95">
        <f t="shared" ref="I124:BB124" si="155">SUM(I116:I122)</f>
        <v>10583</v>
      </c>
      <c r="J124" s="95">
        <f t="shared" si="155"/>
        <v>2857</v>
      </c>
      <c r="K124" s="95">
        <f t="shared" si="155"/>
        <v>0</v>
      </c>
      <c r="L124" s="95">
        <f t="shared" si="155"/>
        <v>0</v>
      </c>
      <c r="M124" s="95">
        <f t="shared" si="155"/>
        <v>0</v>
      </c>
      <c r="N124" s="95">
        <f t="shared" si="155"/>
        <v>0</v>
      </c>
      <c r="O124" s="95">
        <f t="shared" si="155"/>
        <v>0</v>
      </c>
      <c r="P124" s="95">
        <f t="shared" si="155"/>
        <v>600</v>
      </c>
      <c r="Q124" s="95">
        <f t="shared" si="155"/>
        <v>6541</v>
      </c>
      <c r="R124" s="95">
        <f t="shared" si="155"/>
        <v>6541</v>
      </c>
      <c r="S124" s="95">
        <f>SUM(S116:S122)</f>
        <v>5203</v>
      </c>
      <c r="T124" s="95">
        <f t="shared" si="155"/>
        <v>1338</v>
      </c>
      <c r="U124" s="95">
        <f t="shared" si="155"/>
        <v>0</v>
      </c>
      <c r="V124" s="95">
        <f t="shared" si="155"/>
        <v>0</v>
      </c>
      <c r="W124" s="95">
        <f t="shared" si="155"/>
        <v>0</v>
      </c>
      <c r="X124" s="95">
        <f t="shared" si="155"/>
        <v>0</v>
      </c>
      <c r="Y124" s="95">
        <f t="shared" si="155"/>
        <v>0</v>
      </c>
      <c r="Z124" s="95">
        <f t="shared" si="155"/>
        <v>0</v>
      </c>
      <c r="AA124" s="95">
        <f t="shared" si="155"/>
        <v>20581</v>
      </c>
      <c r="AB124" s="95">
        <f t="shared" si="155"/>
        <v>20581</v>
      </c>
      <c r="AC124" s="95">
        <f t="shared" si="155"/>
        <v>15786</v>
      </c>
      <c r="AD124" s="95">
        <f t="shared" si="155"/>
        <v>4195</v>
      </c>
      <c r="AE124" s="95">
        <f t="shared" si="155"/>
        <v>0</v>
      </c>
      <c r="AF124" s="95">
        <f t="shared" si="155"/>
        <v>0</v>
      </c>
      <c r="AG124" s="95">
        <f t="shared" si="155"/>
        <v>0</v>
      </c>
      <c r="AH124" s="95">
        <f t="shared" si="155"/>
        <v>0</v>
      </c>
      <c r="AI124" s="95">
        <f t="shared" si="155"/>
        <v>0</v>
      </c>
      <c r="AJ124" s="95">
        <f t="shared" si="155"/>
        <v>600</v>
      </c>
      <c r="AK124" s="95">
        <f t="shared" si="155"/>
        <v>0</v>
      </c>
      <c r="AL124" s="95">
        <f t="shared" si="155"/>
        <v>0</v>
      </c>
      <c r="AM124" s="95">
        <f>SUM(AM116:AM122)</f>
        <v>0</v>
      </c>
      <c r="AN124" s="95">
        <f>SUM(AN116:AN122)</f>
        <v>0</v>
      </c>
      <c r="AO124" s="95">
        <f>SUM(AO116:AO122)</f>
        <v>0</v>
      </c>
      <c r="AP124" s="95">
        <f>SUM(AP116:AP122)</f>
        <v>0</v>
      </c>
      <c r="AQ124" s="95">
        <f t="shared" si="155"/>
        <v>0</v>
      </c>
      <c r="AR124" s="95">
        <f t="shared" si="155"/>
        <v>0</v>
      </c>
      <c r="AS124" s="95">
        <f>SUM(AS116:AS122)</f>
        <v>0</v>
      </c>
      <c r="AT124" s="95">
        <f>SUM(AT116:AT122)</f>
        <v>0</v>
      </c>
      <c r="AU124" s="95">
        <f>SUM(AU116:AU122)</f>
        <v>0</v>
      </c>
      <c r="AV124" s="95">
        <f>SUM(AV116:AV122)</f>
        <v>0</v>
      </c>
      <c r="AW124" s="95">
        <f t="shared" si="155"/>
        <v>0</v>
      </c>
      <c r="AX124" s="95">
        <f t="shared" si="155"/>
        <v>0</v>
      </c>
      <c r="AY124" s="95">
        <f t="shared" si="155"/>
        <v>0</v>
      </c>
      <c r="AZ124" s="95">
        <f t="shared" si="155"/>
        <v>0</v>
      </c>
      <c r="BA124" s="95">
        <f t="shared" si="155"/>
        <v>0</v>
      </c>
      <c r="BB124" s="95">
        <f t="shared" si="155"/>
        <v>0</v>
      </c>
    </row>
    <row r="125" spans="1:54" s="36" customFormat="1" x14ac:dyDescent="0.2">
      <c r="A125" s="14"/>
      <c r="B125" s="51"/>
      <c r="C125" s="51"/>
      <c r="D125" s="52"/>
      <c r="E125" s="24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79"/>
      <c r="R125" s="79"/>
      <c r="S125" s="79"/>
      <c r="T125" s="79"/>
      <c r="U125" s="79"/>
      <c r="V125" s="79"/>
      <c r="W125" s="123"/>
      <c r="X125" s="79"/>
      <c r="Y125" s="12"/>
      <c r="Z125" s="12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85"/>
      <c r="AL125" s="85"/>
      <c r="AM125" s="79"/>
      <c r="AN125" s="79"/>
      <c r="AO125" s="85"/>
      <c r="AP125" s="85"/>
      <c r="AQ125" s="85"/>
      <c r="AR125" s="85"/>
      <c r="AS125" s="79"/>
      <c r="AT125" s="79"/>
      <c r="AU125" s="85"/>
      <c r="AV125" s="85"/>
      <c r="AW125" s="85"/>
      <c r="AX125" s="85"/>
      <c r="AY125" s="79"/>
      <c r="AZ125" s="79"/>
      <c r="BA125" s="85"/>
      <c r="BB125" s="85"/>
    </row>
    <row r="126" spans="1:54" s="28" customFormat="1" x14ac:dyDescent="0.2">
      <c r="A126" s="80"/>
      <c r="B126" s="22">
        <v>210701</v>
      </c>
      <c r="C126" s="16"/>
      <c r="D126" s="40" t="s">
        <v>70</v>
      </c>
      <c r="E126" s="80"/>
      <c r="F126" s="82"/>
      <c r="G126" s="82"/>
      <c r="H126" s="82"/>
      <c r="I126" s="82"/>
      <c r="J126" s="82"/>
      <c r="K126" s="83"/>
      <c r="L126" s="83"/>
      <c r="M126" s="82"/>
      <c r="N126" s="82"/>
      <c r="O126" s="82"/>
      <c r="P126" s="82"/>
      <c r="Q126" s="79"/>
      <c r="R126" s="79"/>
      <c r="S126" s="79"/>
      <c r="T126" s="79"/>
      <c r="U126" s="79"/>
      <c r="V126" s="79"/>
      <c r="W126" s="123"/>
      <c r="X126" s="79"/>
      <c r="Y126" s="12"/>
      <c r="Z126" s="12"/>
      <c r="AA126" s="82"/>
      <c r="AB126" s="82"/>
      <c r="AC126" s="82"/>
      <c r="AD126" s="82"/>
      <c r="AE126" s="83"/>
      <c r="AF126" s="83"/>
      <c r="AG126" s="82"/>
      <c r="AH126" s="82"/>
      <c r="AI126" s="82"/>
      <c r="AJ126" s="82"/>
      <c r="AK126" s="82"/>
      <c r="AL126" s="82"/>
      <c r="AM126" s="79"/>
      <c r="AN126" s="79"/>
      <c r="AO126" s="82"/>
      <c r="AP126" s="82"/>
      <c r="AQ126" s="82"/>
      <c r="AR126" s="82"/>
      <c r="AS126" s="79"/>
      <c r="AT126" s="79"/>
      <c r="AU126" s="82"/>
      <c r="AV126" s="82"/>
      <c r="AW126" s="82"/>
      <c r="AX126" s="82"/>
      <c r="AY126" s="79"/>
      <c r="AZ126" s="79"/>
      <c r="BA126" s="82"/>
      <c r="BB126" s="82"/>
    </row>
    <row r="127" spans="1:54" s="28" customFormat="1" ht="10.5" customHeight="1" x14ac:dyDescent="0.2">
      <c r="A127" s="80"/>
      <c r="B127" s="41"/>
      <c r="C127" s="41"/>
      <c r="D127" s="42"/>
      <c r="E127" s="80"/>
      <c r="F127" s="84"/>
      <c r="G127" s="84"/>
      <c r="H127" s="84"/>
      <c r="I127" s="84"/>
      <c r="J127" s="84"/>
      <c r="K127" s="82"/>
      <c r="L127" s="82"/>
      <c r="M127" s="84"/>
      <c r="N127" s="84"/>
      <c r="O127" s="84"/>
      <c r="P127" s="84"/>
      <c r="Q127" s="79"/>
      <c r="R127" s="79"/>
      <c r="S127" s="79"/>
      <c r="T127" s="79"/>
      <c r="U127" s="79"/>
      <c r="V127" s="79"/>
      <c r="W127" s="123"/>
      <c r="X127" s="79"/>
      <c r="Y127" s="12"/>
      <c r="Z127" s="12"/>
      <c r="AA127" s="84"/>
      <c r="AB127" s="84"/>
      <c r="AC127" s="84"/>
      <c r="AD127" s="84"/>
      <c r="AE127" s="82"/>
      <c r="AF127" s="82"/>
      <c r="AG127" s="84"/>
      <c r="AH127" s="84"/>
      <c r="AI127" s="84"/>
      <c r="AJ127" s="84"/>
      <c r="AK127" s="84"/>
      <c r="AL127" s="84"/>
      <c r="AM127" s="79"/>
      <c r="AN127" s="79"/>
      <c r="AO127" s="84"/>
      <c r="AP127" s="84"/>
      <c r="AQ127" s="84"/>
      <c r="AR127" s="84"/>
      <c r="AS127" s="79"/>
      <c r="AT127" s="79"/>
      <c r="AU127" s="84"/>
      <c r="AV127" s="84"/>
      <c r="AW127" s="84"/>
      <c r="AX127" s="84"/>
      <c r="AY127" s="79"/>
      <c r="AZ127" s="79"/>
      <c r="BA127" s="84"/>
      <c r="BB127" s="84"/>
    </row>
    <row r="128" spans="1:54" s="28" customFormat="1" ht="15.75" customHeight="1" x14ac:dyDescent="0.2">
      <c r="A128" s="80"/>
      <c r="B128" s="59"/>
      <c r="C128" s="59"/>
      <c r="D128" s="43" t="s">
        <v>59</v>
      </c>
      <c r="E128" s="80"/>
      <c r="F128" s="82"/>
      <c r="G128" s="82"/>
      <c r="H128" s="82"/>
      <c r="I128" s="82"/>
      <c r="J128" s="82"/>
      <c r="K128" s="82"/>
      <c r="L128" s="82"/>
      <c r="M128" s="82"/>
      <c r="N128" s="82"/>
      <c r="O128" s="82"/>
      <c r="P128" s="82"/>
      <c r="Q128" s="104"/>
      <c r="R128" s="104"/>
      <c r="S128" s="104"/>
      <c r="T128" s="104"/>
      <c r="U128" s="36"/>
      <c r="V128" s="36"/>
      <c r="W128" s="36"/>
      <c r="X128" s="36"/>
      <c r="Y128" s="36"/>
      <c r="Z128" s="36"/>
      <c r="AA128" s="82"/>
      <c r="AB128" s="82"/>
      <c r="AC128" s="82"/>
      <c r="AD128" s="82"/>
      <c r="AE128" s="82"/>
      <c r="AF128" s="82"/>
      <c r="AG128" s="82"/>
      <c r="AH128" s="82"/>
      <c r="AI128" s="82"/>
      <c r="AJ128" s="82"/>
      <c r="AK128" s="82"/>
      <c r="AL128" s="82"/>
      <c r="AM128" s="79"/>
      <c r="AN128" s="79"/>
      <c r="AO128" s="82"/>
      <c r="AP128" s="82"/>
      <c r="AQ128" s="82"/>
      <c r="AR128" s="82"/>
      <c r="AS128" s="79"/>
      <c r="AT128" s="79"/>
      <c r="AU128" s="82"/>
      <c r="AV128" s="82"/>
      <c r="AW128" s="82"/>
      <c r="AX128" s="82"/>
      <c r="AY128" s="79"/>
      <c r="AZ128" s="79"/>
      <c r="BA128" s="82"/>
      <c r="BB128" s="82"/>
    </row>
    <row r="129" spans="1:54" s="12" customFormat="1" x14ac:dyDescent="0.2">
      <c r="A129" s="80" t="s">
        <v>60</v>
      </c>
      <c r="B129" s="59"/>
      <c r="C129" s="59"/>
      <c r="D129" s="5" t="s">
        <v>71</v>
      </c>
      <c r="E129" s="80">
        <v>2020</v>
      </c>
      <c r="F129" s="82">
        <v>30000</v>
      </c>
      <c r="G129" s="82"/>
      <c r="H129" s="82">
        <v>30000</v>
      </c>
      <c r="I129" s="82">
        <v>23622</v>
      </c>
      <c r="J129" s="82">
        <v>6378</v>
      </c>
      <c r="K129" s="82"/>
      <c r="L129" s="82"/>
      <c r="M129" s="82">
        <v>0</v>
      </c>
      <c r="N129" s="82"/>
      <c r="O129" s="82"/>
      <c r="P129" s="82"/>
      <c r="Q129" s="67">
        <f t="shared" ref="Q129:Q137" si="156">R129+V129+AM129+AN129+AS129+AT129+AY129+AZ129</f>
        <v>0</v>
      </c>
      <c r="R129" s="67">
        <f t="shared" si="59"/>
        <v>0</v>
      </c>
      <c r="S129" s="104"/>
      <c r="T129" s="104"/>
      <c r="U129" s="36"/>
      <c r="V129" s="36"/>
      <c r="W129" s="36"/>
      <c r="X129" s="36"/>
      <c r="Y129" s="36"/>
      <c r="Z129" s="36"/>
      <c r="AA129" s="82">
        <f t="shared" ref="AA129:AA147" si="157">F129+Q129</f>
        <v>30000</v>
      </c>
      <c r="AB129" s="82">
        <f t="shared" ref="AB129:AB147" si="158">H129+R129</f>
        <v>30000</v>
      </c>
      <c r="AC129" s="82">
        <f t="shared" ref="AC129:AC147" si="159">I129+S129</f>
        <v>23622</v>
      </c>
      <c r="AD129" s="82">
        <f t="shared" ref="AD129:AD147" si="160">J129+T129</f>
        <v>6378</v>
      </c>
      <c r="AE129" s="82">
        <f t="shared" ref="AE129:AE147" si="161">K129+U129</f>
        <v>0</v>
      </c>
      <c r="AF129" s="82">
        <f t="shared" ref="AF129:AF147" si="162">L129+V129</f>
        <v>0</v>
      </c>
      <c r="AG129" s="82">
        <f t="shared" ref="AG129:AG147" si="163">AH129+AI129</f>
        <v>0</v>
      </c>
      <c r="AH129" s="82">
        <f t="shared" ref="AH129:AH147" si="164">N129+X129</f>
        <v>0</v>
      </c>
      <c r="AI129" s="82">
        <f t="shared" ref="AI129:AI147" si="165">O129+Y129</f>
        <v>0</v>
      </c>
      <c r="AJ129" s="82">
        <f t="shared" ref="AJ129:AJ147" si="166">P129+Z129</f>
        <v>0</v>
      </c>
      <c r="AK129" s="82"/>
      <c r="AL129" s="82"/>
      <c r="AM129" s="79"/>
      <c r="AN129" s="79"/>
      <c r="AO129" s="82">
        <f t="shared" ref="AO129:AO150" si="167">AK129+AM129</f>
        <v>0</v>
      </c>
      <c r="AP129" s="82">
        <f t="shared" ref="AP129:AP150" si="168">AL129+AN129</f>
        <v>0</v>
      </c>
      <c r="AQ129" s="82"/>
      <c r="AR129" s="82"/>
      <c r="AS129" s="79"/>
      <c r="AT129" s="79"/>
      <c r="AU129" s="82">
        <f t="shared" ref="AU129:AU150" si="169">AQ129+AS129</f>
        <v>0</v>
      </c>
      <c r="AV129" s="82">
        <f t="shared" ref="AV129:AV150" si="170">AR129+AT129</f>
        <v>0</v>
      </c>
      <c r="AW129" s="82"/>
      <c r="AX129" s="82"/>
      <c r="AY129" s="79"/>
      <c r="AZ129" s="79"/>
      <c r="BA129" s="82">
        <f t="shared" ref="BA129:BA150" si="171">AW129+AY129</f>
        <v>0</v>
      </c>
      <c r="BB129" s="82">
        <f t="shared" ref="BB129:BB150" si="172">AX129+AZ129</f>
        <v>0</v>
      </c>
    </row>
    <row r="130" spans="1:54" ht="15.75" customHeight="1" x14ac:dyDescent="0.2">
      <c r="A130" s="80" t="s">
        <v>60</v>
      </c>
      <c r="B130" s="15"/>
      <c r="C130" s="15"/>
      <c r="D130" s="13" t="s">
        <v>72</v>
      </c>
      <c r="E130" s="80">
        <v>2020</v>
      </c>
      <c r="F130" s="82">
        <v>15000</v>
      </c>
      <c r="G130" s="82"/>
      <c r="H130" s="82">
        <v>15000</v>
      </c>
      <c r="I130" s="82">
        <v>11811</v>
      </c>
      <c r="J130" s="82">
        <v>3189</v>
      </c>
      <c r="K130" s="82"/>
      <c r="L130" s="82"/>
      <c r="M130" s="82">
        <v>0</v>
      </c>
      <c r="N130" s="82"/>
      <c r="O130" s="82"/>
      <c r="P130" s="82"/>
      <c r="Q130" s="67">
        <f t="shared" si="156"/>
        <v>0</v>
      </c>
      <c r="R130" s="67">
        <f t="shared" si="59"/>
        <v>0</v>
      </c>
      <c r="S130" s="79"/>
      <c r="T130" s="79"/>
      <c r="U130" s="79"/>
      <c r="V130" s="79"/>
      <c r="W130" s="36"/>
      <c r="X130" s="79"/>
      <c r="Y130" s="12"/>
      <c r="Z130" s="12"/>
      <c r="AA130" s="82">
        <f t="shared" si="157"/>
        <v>15000</v>
      </c>
      <c r="AB130" s="82">
        <f t="shared" si="158"/>
        <v>15000</v>
      </c>
      <c r="AC130" s="82">
        <f t="shared" si="159"/>
        <v>11811</v>
      </c>
      <c r="AD130" s="82">
        <f t="shared" si="160"/>
        <v>3189</v>
      </c>
      <c r="AE130" s="82">
        <f t="shared" si="161"/>
        <v>0</v>
      </c>
      <c r="AF130" s="82">
        <f t="shared" si="162"/>
        <v>0</v>
      </c>
      <c r="AG130" s="82">
        <f t="shared" si="163"/>
        <v>0</v>
      </c>
      <c r="AH130" s="82">
        <f t="shared" si="164"/>
        <v>0</v>
      </c>
      <c r="AI130" s="82">
        <f t="shared" si="165"/>
        <v>0</v>
      </c>
      <c r="AJ130" s="82">
        <f t="shared" si="166"/>
        <v>0</v>
      </c>
      <c r="AK130" s="82"/>
      <c r="AL130" s="82"/>
      <c r="AM130" s="79"/>
      <c r="AN130" s="79"/>
      <c r="AO130" s="82">
        <f t="shared" si="167"/>
        <v>0</v>
      </c>
      <c r="AP130" s="82">
        <f t="shared" si="168"/>
        <v>0</v>
      </c>
      <c r="AQ130" s="82"/>
      <c r="AR130" s="82"/>
      <c r="AS130" s="79"/>
      <c r="AT130" s="79"/>
      <c r="AU130" s="82">
        <f t="shared" si="169"/>
        <v>0</v>
      </c>
      <c r="AV130" s="82">
        <f t="shared" si="170"/>
        <v>0</v>
      </c>
      <c r="AW130" s="82"/>
      <c r="AX130" s="82"/>
      <c r="AY130" s="79"/>
      <c r="AZ130" s="79"/>
      <c r="BA130" s="82">
        <f t="shared" si="171"/>
        <v>0</v>
      </c>
      <c r="BB130" s="82">
        <f t="shared" si="172"/>
        <v>0</v>
      </c>
    </row>
    <row r="131" spans="1:54" ht="15.75" customHeight="1" x14ac:dyDescent="0.2">
      <c r="A131" s="80" t="s">
        <v>60</v>
      </c>
      <c r="B131" s="15"/>
      <c r="C131" s="15"/>
      <c r="D131" s="13" t="s">
        <v>73</v>
      </c>
      <c r="E131" s="80">
        <v>2020</v>
      </c>
      <c r="F131" s="82">
        <v>3000</v>
      </c>
      <c r="G131" s="82"/>
      <c r="H131" s="82">
        <v>3000</v>
      </c>
      <c r="I131" s="82">
        <v>2362</v>
      </c>
      <c r="J131" s="82">
        <v>638</v>
      </c>
      <c r="K131" s="82"/>
      <c r="L131" s="82"/>
      <c r="M131" s="82">
        <v>0</v>
      </c>
      <c r="N131" s="82"/>
      <c r="O131" s="82"/>
      <c r="P131" s="82"/>
      <c r="Q131" s="67">
        <f t="shared" si="156"/>
        <v>0</v>
      </c>
      <c r="R131" s="67">
        <f t="shared" si="59"/>
        <v>0</v>
      </c>
      <c r="S131" s="159"/>
      <c r="T131" s="159"/>
      <c r="U131" s="159"/>
      <c r="V131" s="159"/>
      <c r="W131" s="159"/>
      <c r="X131" s="159"/>
      <c r="Y131" s="159"/>
      <c r="Z131" s="159"/>
      <c r="AA131" s="82">
        <f t="shared" si="157"/>
        <v>3000</v>
      </c>
      <c r="AB131" s="82">
        <f t="shared" si="158"/>
        <v>3000</v>
      </c>
      <c r="AC131" s="82">
        <f t="shared" si="159"/>
        <v>2362</v>
      </c>
      <c r="AD131" s="82">
        <f t="shared" si="160"/>
        <v>638</v>
      </c>
      <c r="AE131" s="82">
        <f t="shared" si="161"/>
        <v>0</v>
      </c>
      <c r="AF131" s="82">
        <f t="shared" si="162"/>
        <v>0</v>
      </c>
      <c r="AG131" s="82">
        <f t="shared" si="163"/>
        <v>0</v>
      </c>
      <c r="AH131" s="82">
        <f t="shared" si="164"/>
        <v>0</v>
      </c>
      <c r="AI131" s="82">
        <f t="shared" si="165"/>
        <v>0</v>
      </c>
      <c r="AJ131" s="82">
        <f t="shared" si="166"/>
        <v>0</v>
      </c>
      <c r="AK131" s="82"/>
      <c r="AL131" s="82"/>
      <c r="AM131" s="159"/>
      <c r="AN131" s="159"/>
      <c r="AO131" s="82">
        <f t="shared" si="167"/>
        <v>0</v>
      </c>
      <c r="AP131" s="82">
        <f t="shared" si="168"/>
        <v>0</v>
      </c>
      <c r="AQ131" s="82"/>
      <c r="AR131" s="82"/>
      <c r="AS131" s="159"/>
      <c r="AT131" s="159"/>
      <c r="AU131" s="82">
        <f t="shared" si="169"/>
        <v>0</v>
      </c>
      <c r="AV131" s="82">
        <f t="shared" si="170"/>
        <v>0</v>
      </c>
      <c r="AW131" s="82"/>
      <c r="AX131" s="82"/>
      <c r="AY131" s="159"/>
      <c r="AZ131" s="159"/>
      <c r="BA131" s="82">
        <f t="shared" si="171"/>
        <v>0</v>
      </c>
      <c r="BB131" s="82">
        <f t="shared" si="172"/>
        <v>0</v>
      </c>
    </row>
    <row r="132" spans="1:54" ht="15.75" customHeight="1" x14ac:dyDescent="0.2">
      <c r="A132" s="80" t="s">
        <v>60</v>
      </c>
      <c r="B132" s="15"/>
      <c r="C132" s="15"/>
      <c r="D132" s="13" t="s">
        <v>74</v>
      </c>
      <c r="E132" s="80">
        <v>2020</v>
      </c>
      <c r="F132" s="82">
        <v>5000</v>
      </c>
      <c r="G132" s="82"/>
      <c r="H132" s="82">
        <v>5000</v>
      </c>
      <c r="I132" s="82">
        <v>3937</v>
      </c>
      <c r="J132" s="82">
        <v>1063</v>
      </c>
      <c r="K132" s="82"/>
      <c r="L132" s="82"/>
      <c r="M132" s="82">
        <v>0</v>
      </c>
      <c r="N132" s="82"/>
      <c r="O132" s="82"/>
      <c r="P132" s="82"/>
      <c r="Q132" s="67">
        <f t="shared" si="156"/>
        <v>0</v>
      </c>
      <c r="R132" s="67">
        <f t="shared" si="59"/>
        <v>0</v>
      </c>
      <c r="S132" s="79"/>
      <c r="T132" s="79"/>
      <c r="U132" s="79"/>
      <c r="V132" s="79"/>
      <c r="W132" s="36"/>
      <c r="X132" s="79"/>
      <c r="Y132" s="12"/>
      <c r="Z132" s="12"/>
      <c r="AA132" s="82">
        <f t="shared" si="157"/>
        <v>5000</v>
      </c>
      <c r="AB132" s="82">
        <f t="shared" si="158"/>
        <v>5000</v>
      </c>
      <c r="AC132" s="82">
        <f t="shared" si="159"/>
        <v>3937</v>
      </c>
      <c r="AD132" s="82">
        <f t="shared" si="160"/>
        <v>1063</v>
      </c>
      <c r="AE132" s="82">
        <f t="shared" si="161"/>
        <v>0</v>
      </c>
      <c r="AF132" s="82">
        <f t="shared" si="162"/>
        <v>0</v>
      </c>
      <c r="AG132" s="82">
        <f t="shared" si="163"/>
        <v>0</v>
      </c>
      <c r="AH132" s="82">
        <f t="shared" si="164"/>
        <v>0</v>
      </c>
      <c r="AI132" s="82">
        <f t="shared" si="165"/>
        <v>0</v>
      </c>
      <c r="AJ132" s="82">
        <f t="shared" si="166"/>
        <v>0</v>
      </c>
      <c r="AK132" s="82"/>
      <c r="AL132" s="82"/>
      <c r="AM132" s="79"/>
      <c r="AN132" s="79"/>
      <c r="AO132" s="82">
        <f t="shared" si="167"/>
        <v>0</v>
      </c>
      <c r="AP132" s="82">
        <f t="shared" si="168"/>
        <v>0</v>
      </c>
      <c r="AQ132" s="82"/>
      <c r="AR132" s="82"/>
      <c r="AS132" s="79"/>
      <c r="AT132" s="79"/>
      <c r="AU132" s="82">
        <f t="shared" si="169"/>
        <v>0</v>
      </c>
      <c r="AV132" s="82">
        <f t="shared" si="170"/>
        <v>0</v>
      </c>
      <c r="AW132" s="82"/>
      <c r="AX132" s="82"/>
      <c r="AY132" s="79"/>
      <c r="AZ132" s="79"/>
      <c r="BA132" s="82">
        <f t="shared" si="171"/>
        <v>0</v>
      </c>
      <c r="BB132" s="82">
        <f t="shared" si="172"/>
        <v>0</v>
      </c>
    </row>
    <row r="133" spans="1:54" ht="15.75" customHeight="1" x14ac:dyDescent="0.2">
      <c r="A133" s="80" t="s">
        <v>60</v>
      </c>
      <c r="B133" s="15"/>
      <c r="C133" s="15"/>
      <c r="D133" s="13" t="s">
        <v>75</v>
      </c>
      <c r="E133" s="80">
        <v>2020</v>
      </c>
      <c r="F133" s="82">
        <v>5000</v>
      </c>
      <c r="G133" s="82"/>
      <c r="H133" s="82">
        <v>5000</v>
      </c>
      <c r="I133" s="82">
        <v>3937</v>
      </c>
      <c r="J133" s="82">
        <v>1063</v>
      </c>
      <c r="K133" s="82"/>
      <c r="L133" s="82"/>
      <c r="M133" s="82">
        <v>0</v>
      </c>
      <c r="N133" s="82"/>
      <c r="O133" s="82"/>
      <c r="P133" s="82"/>
      <c r="Q133" s="67">
        <f t="shared" si="156"/>
        <v>0</v>
      </c>
      <c r="R133" s="67">
        <f t="shared" si="59"/>
        <v>0</v>
      </c>
      <c r="S133" s="79"/>
      <c r="T133" s="79"/>
      <c r="U133" s="79"/>
      <c r="V133" s="79"/>
      <c r="W133" s="36"/>
      <c r="X133" s="79"/>
      <c r="Y133" s="12"/>
      <c r="Z133" s="12"/>
      <c r="AA133" s="82">
        <f t="shared" si="157"/>
        <v>5000</v>
      </c>
      <c r="AB133" s="82">
        <f t="shared" si="158"/>
        <v>5000</v>
      </c>
      <c r="AC133" s="82">
        <f t="shared" si="159"/>
        <v>3937</v>
      </c>
      <c r="AD133" s="82">
        <f t="shared" si="160"/>
        <v>1063</v>
      </c>
      <c r="AE133" s="82">
        <f t="shared" si="161"/>
        <v>0</v>
      </c>
      <c r="AF133" s="82">
        <f t="shared" si="162"/>
        <v>0</v>
      </c>
      <c r="AG133" s="82">
        <f t="shared" si="163"/>
        <v>0</v>
      </c>
      <c r="AH133" s="82">
        <f t="shared" si="164"/>
        <v>0</v>
      </c>
      <c r="AI133" s="82">
        <f t="shared" si="165"/>
        <v>0</v>
      </c>
      <c r="AJ133" s="82">
        <f t="shared" si="166"/>
        <v>0</v>
      </c>
      <c r="AK133" s="82"/>
      <c r="AL133" s="82"/>
      <c r="AM133" s="79"/>
      <c r="AN133" s="79"/>
      <c r="AO133" s="82">
        <f t="shared" si="167"/>
        <v>0</v>
      </c>
      <c r="AP133" s="82">
        <f t="shared" si="168"/>
        <v>0</v>
      </c>
      <c r="AQ133" s="82"/>
      <c r="AR133" s="82"/>
      <c r="AS133" s="79"/>
      <c r="AT133" s="79"/>
      <c r="AU133" s="82">
        <f t="shared" si="169"/>
        <v>0</v>
      </c>
      <c r="AV133" s="82">
        <f t="shared" si="170"/>
        <v>0</v>
      </c>
      <c r="AW133" s="82"/>
      <c r="AX133" s="82"/>
      <c r="AY133" s="79"/>
      <c r="AZ133" s="79"/>
      <c r="BA133" s="82">
        <f t="shared" si="171"/>
        <v>0</v>
      </c>
      <c r="BB133" s="82">
        <f t="shared" si="172"/>
        <v>0</v>
      </c>
    </row>
    <row r="134" spans="1:54" s="36" customFormat="1" ht="24" customHeight="1" x14ac:dyDescent="0.2">
      <c r="A134" s="80" t="s">
        <v>60</v>
      </c>
      <c r="B134" s="158"/>
      <c r="C134" s="119"/>
      <c r="D134" s="5" t="s">
        <v>188</v>
      </c>
      <c r="E134" s="80">
        <v>2021</v>
      </c>
      <c r="F134" s="82">
        <v>20000</v>
      </c>
      <c r="G134" s="82"/>
      <c r="H134" s="82">
        <v>0</v>
      </c>
      <c r="I134" s="82"/>
      <c r="J134" s="82"/>
      <c r="K134" s="82"/>
      <c r="L134" s="82"/>
      <c r="M134" s="82">
        <v>0</v>
      </c>
      <c r="N134" s="82"/>
      <c r="O134" s="82"/>
      <c r="P134" s="82"/>
      <c r="Q134" s="67">
        <f t="shared" si="156"/>
        <v>0</v>
      </c>
      <c r="R134" s="67">
        <f t="shared" si="59"/>
        <v>0</v>
      </c>
      <c r="S134" s="79"/>
      <c r="T134" s="79"/>
      <c r="U134" s="79"/>
      <c r="V134" s="79"/>
      <c r="X134" s="79"/>
      <c r="Y134" s="12"/>
      <c r="Z134" s="12"/>
      <c r="AA134" s="82">
        <f t="shared" si="157"/>
        <v>20000</v>
      </c>
      <c r="AB134" s="82">
        <f t="shared" si="158"/>
        <v>0</v>
      </c>
      <c r="AC134" s="82">
        <f t="shared" si="159"/>
        <v>0</v>
      </c>
      <c r="AD134" s="82">
        <f t="shared" si="160"/>
        <v>0</v>
      </c>
      <c r="AE134" s="82">
        <f t="shared" si="161"/>
        <v>0</v>
      </c>
      <c r="AF134" s="82">
        <f t="shared" si="162"/>
        <v>0</v>
      </c>
      <c r="AG134" s="82">
        <f t="shared" si="163"/>
        <v>0</v>
      </c>
      <c r="AH134" s="82">
        <f t="shared" si="164"/>
        <v>0</v>
      </c>
      <c r="AI134" s="82">
        <f t="shared" si="165"/>
        <v>0</v>
      </c>
      <c r="AJ134" s="82">
        <f t="shared" si="166"/>
        <v>0</v>
      </c>
      <c r="AK134" s="82">
        <v>20000</v>
      </c>
      <c r="AL134" s="82"/>
      <c r="AM134" s="79"/>
      <c r="AN134" s="79"/>
      <c r="AO134" s="82">
        <f t="shared" si="167"/>
        <v>20000</v>
      </c>
      <c r="AP134" s="82">
        <f t="shared" si="168"/>
        <v>0</v>
      </c>
      <c r="AQ134" s="82"/>
      <c r="AR134" s="82"/>
      <c r="AS134" s="79"/>
      <c r="AT134" s="79"/>
      <c r="AU134" s="82">
        <f t="shared" si="169"/>
        <v>0</v>
      </c>
      <c r="AV134" s="82">
        <f t="shared" si="170"/>
        <v>0</v>
      </c>
      <c r="AW134" s="82"/>
      <c r="AX134" s="82"/>
      <c r="AY134" s="79"/>
      <c r="AZ134" s="79"/>
      <c r="BA134" s="82">
        <f t="shared" si="171"/>
        <v>0</v>
      </c>
      <c r="BB134" s="82">
        <f t="shared" si="172"/>
        <v>0</v>
      </c>
    </row>
    <row r="135" spans="1:54" s="36" customFormat="1" ht="24" customHeight="1" x14ac:dyDescent="0.2">
      <c r="A135" s="80" t="s">
        <v>60</v>
      </c>
      <c r="B135" s="158"/>
      <c r="C135" s="119"/>
      <c r="D135" s="143" t="s">
        <v>247</v>
      </c>
      <c r="E135" s="144" t="s">
        <v>163</v>
      </c>
      <c r="F135" s="82"/>
      <c r="G135" s="82"/>
      <c r="H135" s="82">
        <v>0</v>
      </c>
      <c r="I135" s="82"/>
      <c r="J135" s="82"/>
      <c r="K135" s="82"/>
      <c r="L135" s="82"/>
      <c r="M135" s="82">
        <v>0</v>
      </c>
      <c r="N135" s="82"/>
      <c r="O135" s="82"/>
      <c r="P135" s="82"/>
      <c r="Q135" s="67">
        <f t="shared" si="156"/>
        <v>377</v>
      </c>
      <c r="R135" s="67">
        <f t="shared" si="59"/>
        <v>377</v>
      </c>
      <c r="S135" s="146">
        <v>297</v>
      </c>
      <c r="T135" s="146">
        <v>80</v>
      </c>
      <c r="U135" s="79"/>
      <c r="V135" s="79"/>
      <c r="X135" s="79"/>
      <c r="Y135" s="12"/>
      <c r="Z135" s="12"/>
      <c r="AA135" s="82">
        <f t="shared" ref="AA135" si="173">F135+Q135</f>
        <v>377</v>
      </c>
      <c r="AB135" s="82">
        <f t="shared" ref="AB135" si="174">H135+R135</f>
        <v>377</v>
      </c>
      <c r="AC135" s="82">
        <f t="shared" ref="AC135" si="175">I135+S135</f>
        <v>297</v>
      </c>
      <c r="AD135" s="82">
        <f t="shared" ref="AD135" si="176">J135+T135</f>
        <v>80</v>
      </c>
      <c r="AE135" s="82">
        <f t="shared" ref="AE135" si="177">K135+U135</f>
        <v>0</v>
      </c>
      <c r="AF135" s="82">
        <f t="shared" ref="AF135" si="178">L135+V135</f>
        <v>0</v>
      </c>
      <c r="AG135" s="82">
        <f t="shared" ref="AG135" si="179">AH135+AI135</f>
        <v>0</v>
      </c>
      <c r="AH135" s="82">
        <f t="shared" ref="AH135" si="180">N135+X135</f>
        <v>0</v>
      </c>
      <c r="AI135" s="82">
        <f t="shared" ref="AI135" si="181">O135+Y135</f>
        <v>0</v>
      </c>
      <c r="AJ135" s="82">
        <f t="shared" ref="AJ135" si="182">P135+Z135</f>
        <v>0</v>
      </c>
      <c r="AK135" s="82">
        <v>20000</v>
      </c>
      <c r="AL135" s="82"/>
      <c r="AM135" s="79"/>
      <c r="AN135" s="79"/>
      <c r="AO135" s="82">
        <f t="shared" si="167"/>
        <v>20000</v>
      </c>
      <c r="AP135" s="82">
        <f t="shared" si="168"/>
        <v>0</v>
      </c>
      <c r="AQ135" s="82"/>
      <c r="AR135" s="82"/>
      <c r="AS135" s="79"/>
      <c r="AT135" s="79"/>
      <c r="AU135" s="82">
        <f t="shared" si="169"/>
        <v>0</v>
      </c>
      <c r="AV135" s="82">
        <f t="shared" si="170"/>
        <v>0</v>
      </c>
      <c r="AW135" s="82"/>
      <c r="AX135" s="82"/>
      <c r="AY135" s="79"/>
      <c r="AZ135" s="79"/>
      <c r="BA135" s="82">
        <f t="shared" si="171"/>
        <v>0</v>
      </c>
      <c r="BB135" s="82">
        <f t="shared" si="172"/>
        <v>0</v>
      </c>
    </row>
    <row r="136" spans="1:54" s="36" customFormat="1" ht="24" customHeight="1" x14ac:dyDescent="0.2">
      <c r="A136" s="80" t="s">
        <v>60</v>
      </c>
      <c r="B136" s="158"/>
      <c r="C136" s="119"/>
      <c r="D136" s="143" t="s">
        <v>248</v>
      </c>
      <c r="E136" s="144">
        <v>2020</v>
      </c>
      <c r="F136" s="82"/>
      <c r="G136" s="82"/>
      <c r="H136" s="82">
        <v>0</v>
      </c>
      <c r="I136" s="82"/>
      <c r="J136" s="82"/>
      <c r="K136" s="82"/>
      <c r="L136" s="82"/>
      <c r="M136" s="82">
        <v>0</v>
      </c>
      <c r="N136" s="82"/>
      <c r="O136" s="82"/>
      <c r="P136" s="82"/>
      <c r="Q136" s="67">
        <f t="shared" si="156"/>
        <v>4000</v>
      </c>
      <c r="R136" s="67">
        <f t="shared" si="59"/>
        <v>4000</v>
      </c>
      <c r="S136" s="146">
        <v>3150</v>
      </c>
      <c r="T136" s="146">
        <v>850</v>
      </c>
      <c r="U136" s="79"/>
      <c r="V136" s="79"/>
      <c r="X136" s="79"/>
      <c r="Y136" s="12"/>
      <c r="Z136" s="12"/>
      <c r="AA136" s="82">
        <f t="shared" ref="AA136" si="183">F136+Q136</f>
        <v>4000</v>
      </c>
      <c r="AB136" s="82">
        <f t="shared" ref="AB136" si="184">H136+R136</f>
        <v>4000</v>
      </c>
      <c r="AC136" s="82">
        <f t="shared" ref="AC136" si="185">I136+S136</f>
        <v>3150</v>
      </c>
      <c r="AD136" s="82">
        <f t="shared" ref="AD136" si="186">J136+T136</f>
        <v>850</v>
      </c>
      <c r="AE136" s="82">
        <f t="shared" ref="AE136" si="187">K136+U136</f>
        <v>0</v>
      </c>
      <c r="AF136" s="82">
        <f t="shared" ref="AF136" si="188">L136+V136</f>
        <v>0</v>
      </c>
      <c r="AG136" s="82">
        <f t="shared" ref="AG136" si="189">AH136+AI136</f>
        <v>0</v>
      </c>
      <c r="AH136" s="82">
        <f t="shared" ref="AH136" si="190">N136+X136</f>
        <v>0</v>
      </c>
      <c r="AI136" s="82">
        <f t="shared" ref="AI136" si="191">O136+Y136</f>
        <v>0</v>
      </c>
      <c r="AJ136" s="82">
        <f t="shared" ref="AJ136" si="192">P136+Z136</f>
        <v>0</v>
      </c>
      <c r="AK136" s="82">
        <v>20000</v>
      </c>
      <c r="AL136" s="82"/>
      <c r="AM136" s="79"/>
      <c r="AN136" s="79"/>
      <c r="AO136" s="82">
        <f t="shared" si="167"/>
        <v>20000</v>
      </c>
      <c r="AP136" s="82">
        <f t="shared" si="168"/>
        <v>0</v>
      </c>
      <c r="AQ136" s="82"/>
      <c r="AR136" s="82"/>
      <c r="AS136" s="79"/>
      <c r="AT136" s="79"/>
      <c r="AU136" s="82">
        <f t="shared" si="169"/>
        <v>0</v>
      </c>
      <c r="AV136" s="82">
        <f t="shared" si="170"/>
        <v>0</v>
      </c>
      <c r="AW136" s="82"/>
      <c r="AX136" s="82"/>
      <c r="AY136" s="79"/>
      <c r="AZ136" s="79"/>
      <c r="BA136" s="82">
        <f t="shared" si="171"/>
        <v>0</v>
      </c>
      <c r="BB136" s="82">
        <f t="shared" si="172"/>
        <v>0</v>
      </c>
    </row>
    <row r="137" spans="1:54" s="36" customFormat="1" ht="51" customHeight="1" x14ac:dyDescent="0.2">
      <c r="A137" s="80" t="s">
        <v>60</v>
      </c>
      <c r="B137" s="158"/>
      <c r="C137" s="119"/>
      <c r="D137" s="5" t="s">
        <v>202</v>
      </c>
      <c r="E137" s="80" t="s">
        <v>213</v>
      </c>
      <c r="F137" s="82">
        <v>200000</v>
      </c>
      <c r="G137" s="82"/>
      <c r="H137" s="82">
        <v>0</v>
      </c>
      <c r="I137" s="82"/>
      <c r="J137" s="82"/>
      <c r="K137" s="82"/>
      <c r="L137" s="82"/>
      <c r="M137" s="82">
        <v>0</v>
      </c>
      <c r="N137" s="82"/>
      <c r="O137" s="82"/>
      <c r="P137" s="82"/>
      <c r="Q137" s="67">
        <f t="shared" si="156"/>
        <v>0</v>
      </c>
      <c r="R137" s="67">
        <f t="shared" si="59"/>
        <v>0</v>
      </c>
      <c r="S137" s="79"/>
      <c r="T137" s="79"/>
      <c r="U137" s="79"/>
      <c r="V137" s="79"/>
      <c r="X137" s="79"/>
      <c r="Y137" s="12"/>
      <c r="Z137" s="12"/>
      <c r="AA137" s="82">
        <f t="shared" si="157"/>
        <v>200000</v>
      </c>
      <c r="AB137" s="82">
        <f t="shared" si="158"/>
        <v>0</v>
      </c>
      <c r="AC137" s="82">
        <f t="shared" si="159"/>
        <v>0</v>
      </c>
      <c r="AD137" s="82">
        <f t="shared" si="160"/>
        <v>0</v>
      </c>
      <c r="AE137" s="82">
        <f t="shared" si="161"/>
        <v>0</v>
      </c>
      <c r="AF137" s="82">
        <f t="shared" si="162"/>
        <v>0</v>
      </c>
      <c r="AG137" s="82">
        <f t="shared" si="163"/>
        <v>0</v>
      </c>
      <c r="AH137" s="82">
        <f t="shared" si="164"/>
        <v>0</v>
      </c>
      <c r="AI137" s="82">
        <f t="shared" si="165"/>
        <v>0</v>
      </c>
      <c r="AJ137" s="82">
        <f t="shared" si="166"/>
        <v>0</v>
      </c>
      <c r="AK137" s="82"/>
      <c r="AL137" s="82"/>
      <c r="AM137" s="79"/>
      <c r="AN137" s="79"/>
      <c r="AO137" s="82">
        <f t="shared" si="167"/>
        <v>0</v>
      </c>
      <c r="AP137" s="82">
        <f t="shared" si="168"/>
        <v>0</v>
      </c>
      <c r="AQ137" s="82">
        <v>81924</v>
      </c>
      <c r="AR137" s="82"/>
      <c r="AS137" s="79"/>
      <c r="AT137" s="79"/>
      <c r="AU137" s="82">
        <f t="shared" si="169"/>
        <v>81924</v>
      </c>
      <c r="AV137" s="82">
        <f t="shared" si="170"/>
        <v>0</v>
      </c>
      <c r="AW137" s="82">
        <v>118076</v>
      </c>
      <c r="AX137" s="82"/>
      <c r="AY137" s="79"/>
      <c r="AZ137" s="79"/>
      <c r="BA137" s="82">
        <f t="shared" si="171"/>
        <v>118076</v>
      </c>
      <c r="BB137" s="82">
        <f t="shared" si="172"/>
        <v>0</v>
      </c>
    </row>
    <row r="138" spans="1:54" s="36" customFormat="1" ht="9" customHeight="1" x14ac:dyDescent="0.2">
      <c r="A138" s="80"/>
      <c r="B138" s="59"/>
      <c r="C138" s="59"/>
      <c r="D138" s="44"/>
      <c r="E138" s="80"/>
      <c r="F138" s="82"/>
      <c r="G138" s="82"/>
      <c r="H138" s="82"/>
      <c r="I138" s="82"/>
      <c r="J138" s="82"/>
      <c r="K138" s="82"/>
      <c r="L138" s="82"/>
      <c r="M138" s="82"/>
      <c r="N138" s="82"/>
      <c r="O138" s="82"/>
      <c r="P138" s="82"/>
      <c r="Q138" s="67"/>
      <c r="R138" s="67"/>
      <c r="S138" s="104"/>
      <c r="T138" s="104"/>
      <c r="AA138" s="82">
        <f t="shared" si="157"/>
        <v>0</v>
      </c>
      <c r="AB138" s="82">
        <f t="shared" si="158"/>
        <v>0</v>
      </c>
      <c r="AC138" s="82">
        <f t="shared" si="159"/>
        <v>0</v>
      </c>
      <c r="AD138" s="82">
        <f t="shared" si="160"/>
        <v>0</v>
      </c>
      <c r="AE138" s="82">
        <f t="shared" si="161"/>
        <v>0</v>
      </c>
      <c r="AF138" s="82">
        <f t="shared" si="162"/>
        <v>0</v>
      </c>
      <c r="AG138" s="82">
        <f t="shared" si="163"/>
        <v>0</v>
      </c>
      <c r="AH138" s="82">
        <f t="shared" si="164"/>
        <v>0</v>
      </c>
      <c r="AI138" s="82">
        <f t="shared" si="165"/>
        <v>0</v>
      </c>
      <c r="AJ138" s="82">
        <f t="shared" si="166"/>
        <v>0</v>
      </c>
      <c r="AK138" s="82"/>
      <c r="AL138" s="82"/>
      <c r="AM138" s="79"/>
      <c r="AN138" s="79"/>
      <c r="AO138" s="82">
        <f t="shared" si="167"/>
        <v>0</v>
      </c>
      <c r="AP138" s="82">
        <f t="shared" si="168"/>
        <v>0</v>
      </c>
      <c r="AQ138" s="82"/>
      <c r="AR138" s="82"/>
      <c r="AS138" s="79"/>
      <c r="AT138" s="79"/>
      <c r="AU138" s="82">
        <f t="shared" si="169"/>
        <v>0</v>
      </c>
      <c r="AV138" s="82">
        <f t="shared" si="170"/>
        <v>0</v>
      </c>
      <c r="AW138" s="82"/>
      <c r="AX138" s="82"/>
      <c r="AY138" s="79"/>
      <c r="AZ138" s="79"/>
      <c r="BA138" s="82">
        <f t="shared" si="171"/>
        <v>0</v>
      </c>
      <c r="BB138" s="82">
        <f t="shared" si="172"/>
        <v>0</v>
      </c>
    </row>
    <row r="139" spans="1:54" s="36" customFormat="1" x14ac:dyDescent="0.2">
      <c r="A139" s="80"/>
      <c r="B139" s="59"/>
      <c r="C139" s="59"/>
      <c r="D139" s="72" t="s">
        <v>36</v>
      </c>
      <c r="E139" s="80"/>
      <c r="F139" s="82"/>
      <c r="G139" s="82"/>
      <c r="H139" s="82"/>
      <c r="I139" s="82"/>
      <c r="J139" s="82"/>
      <c r="K139" s="82"/>
      <c r="L139" s="82"/>
      <c r="M139" s="82"/>
      <c r="N139" s="82"/>
      <c r="O139" s="82"/>
      <c r="P139" s="82"/>
      <c r="Q139" s="67"/>
      <c r="R139" s="67"/>
      <c r="S139" s="79"/>
      <c r="T139" s="79"/>
      <c r="U139" s="79"/>
      <c r="V139" s="79"/>
      <c r="X139" s="79"/>
      <c r="Y139" s="12"/>
      <c r="Z139" s="12"/>
      <c r="AA139" s="82">
        <f t="shared" si="157"/>
        <v>0</v>
      </c>
      <c r="AB139" s="82">
        <f t="shared" si="158"/>
        <v>0</v>
      </c>
      <c r="AC139" s="82">
        <f t="shared" si="159"/>
        <v>0</v>
      </c>
      <c r="AD139" s="82">
        <f t="shared" si="160"/>
        <v>0</v>
      </c>
      <c r="AE139" s="82">
        <f t="shared" si="161"/>
        <v>0</v>
      </c>
      <c r="AF139" s="82">
        <f t="shared" si="162"/>
        <v>0</v>
      </c>
      <c r="AG139" s="82">
        <f t="shared" si="163"/>
        <v>0</v>
      </c>
      <c r="AH139" s="82">
        <f t="shared" si="164"/>
        <v>0</v>
      </c>
      <c r="AI139" s="82">
        <f t="shared" si="165"/>
        <v>0</v>
      </c>
      <c r="AJ139" s="82">
        <f t="shared" si="166"/>
        <v>0</v>
      </c>
      <c r="AK139" s="82"/>
      <c r="AL139" s="82"/>
      <c r="AM139" s="79"/>
      <c r="AN139" s="79"/>
      <c r="AO139" s="82">
        <f t="shared" si="167"/>
        <v>0</v>
      </c>
      <c r="AP139" s="82">
        <f t="shared" si="168"/>
        <v>0</v>
      </c>
      <c r="AQ139" s="82"/>
      <c r="AR139" s="82"/>
      <c r="AS139" s="79"/>
      <c r="AT139" s="79"/>
      <c r="AU139" s="82">
        <f t="shared" si="169"/>
        <v>0</v>
      </c>
      <c r="AV139" s="82">
        <f t="shared" si="170"/>
        <v>0</v>
      </c>
      <c r="AW139" s="82"/>
      <c r="AX139" s="82"/>
      <c r="AY139" s="79"/>
      <c r="AZ139" s="79"/>
      <c r="BA139" s="82">
        <f t="shared" si="171"/>
        <v>0</v>
      </c>
      <c r="BB139" s="82">
        <f t="shared" si="172"/>
        <v>0</v>
      </c>
    </row>
    <row r="140" spans="1:54" ht="15.75" customHeight="1" x14ac:dyDescent="0.2">
      <c r="A140" s="80" t="s">
        <v>60</v>
      </c>
      <c r="B140" s="15"/>
      <c r="C140" s="15"/>
      <c r="D140" s="13" t="s">
        <v>76</v>
      </c>
      <c r="E140" s="80" t="s">
        <v>120</v>
      </c>
      <c r="F140" s="82">
        <v>30000</v>
      </c>
      <c r="G140" s="82"/>
      <c r="H140" s="82">
        <v>10000</v>
      </c>
      <c r="I140" s="82">
        <v>7874</v>
      </c>
      <c r="J140" s="82">
        <v>2126</v>
      </c>
      <c r="K140" s="82"/>
      <c r="L140" s="82"/>
      <c r="M140" s="82">
        <v>0</v>
      </c>
      <c r="N140" s="82"/>
      <c r="O140" s="82"/>
      <c r="P140" s="82"/>
      <c r="Q140" s="67">
        <f t="shared" ref="Q140:Q150" si="193">R140+V140+AM140+AN140+AS140+AT140+AY140+AZ140</f>
        <v>2725</v>
      </c>
      <c r="R140" s="67">
        <f t="shared" si="59"/>
        <v>2725</v>
      </c>
      <c r="S140" s="146">
        <v>2146</v>
      </c>
      <c r="T140" s="146">
        <v>579</v>
      </c>
      <c r="U140" s="159"/>
      <c r="V140" s="159"/>
      <c r="W140" s="159"/>
      <c r="X140" s="159"/>
      <c r="Y140" s="159"/>
      <c r="Z140" s="159"/>
      <c r="AA140" s="82">
        <f t="shared" si="157"/>
        <v>32725</v>
      </c>
      <c r="AB140" s="82">
        <f t="shared" si="158"/>
        <v>12725</v>
      </c>
      <c r="AC140" s="82">
        <f t="shared" si="159"/>
        <v>10020</v>
      </c>
      <c r="AD140" s="82">
        <f t="shared" si="160"/>
        <v>2705</v>
      </c>
      <c r="AE140" s="82">
        <f t="shared" si="161"/>
        <v>0</v>
      </c>
      <c r="AF140" s="82">
        <f t="shared" si="162"/>
        <v>0</v>
      </c>
      <c r="AG140" s="82">
        <f t="shared" si="163"/>
        <v>0</v>
      </c>
      <c r="AH140" s="82">
        <f t="shared" si="164"/>
        <v>0</v>
      </c>
      <c r="AI140" s="82">
        <f t="shared" si="165"/>
        <v>0</v>
      </c>
      <c r="AJ140" s="82">
        <f t="shared" si="166"/>
        <v>0</v>
      </c>
      <c r="AK140" s="82">
        <v>10000</v>
      </c>
      <c r="AL140" s="82"/>
      <c r="AM140" s="159"/>
      <c r="AN140" s="159"/>
      <c r="AO140" s="82">
        <f t="shared" si="167"/>
        <v>10000</v>
      </c>
      <c r="AP140" s="82">
        <f t="shared" si="168"/>
        <v>0</v>
      </c>
      <c r="AQ140" s="82">
        <v>10000</v>
      </c>
      <c r="AR140" s="82"/>
      <c r="AS140" s="159"/>
      <c r="AT140" s="159"/>
      <c r="AU140" s="82">
        <f t="shared" si="169"/>
        <v>10000</v>
      </c>
      <c r="AV140" s="82">
        <f t="shared" si="170"/>
        <v>0</v>
      </c>
      <c r="AW140" s="82"/>
      <c r="AX140" s="82"/>
      <c r="AY140" s="159"/>
      <c r="AZ140" s="159"/>
      <c r="BA140" s="82">
        <f t="shared" si="171"/>
        <v>0</v>
      </c>
      <c r="BB140" s="82">
        <f t="shared" si="172"/>
        <v>0</v>
      </c>
    </row>
    <row r="141" spans="1:54" ht="15.75" customHeight="1" x14ac:dyDescent="0.2">
      <c r="A141" s="80" t="s">
        <v>60</v>
      </c>
      <c r="B141" s="15"/>
      <c r="C141" s="15"/>
      <c r="D141" s="13" t="s">
        <v>77</v>
      </c>
      <c r="E141" s="80" t="s">
        <v>120</v>
      </c>
      <c r="F141" s="82">
        <v>30000</v>
      </c>
      <c r="G141" s="82"/>
      <c r="H141" s="82">
        <v>10000</v>
      </c>
      <c r="I141" s="82">
        <v>7874</v>
      </c>
      <c r="J141" s="82">
        <v>2126</v>
      </c>
      <c r="K141" s="82"/>
      <c r="L141" s="82"/>
      <c r="M141" s="82">
        <v>0</v>
      </c>
      <c r="N141" s="82"/>
      <c r="O141" s="82"/>
      <c r="P141" s="82"/>
      <c r="Q141" s="67">
        <f t="shared" si="193"/>
        <v>0</v>
      </c>
      <c r="R141" s="67">
        <f t="shared" si="59"/>
        <v>0</v>
      </c>
      <c r="S141" s="79"/>
      <c r="T141" s="79"/>
      <c r="U141" s="79"/>
      <c r="V141" s="79"/>
      <c r="W141" s="36"/>
      <c r="X141" s="79"/>
      <c r="Y141" s="12"/>
      <c r="Z141" s="12"/>
      <c r="AA141" s="82">
        <f t="shared" si="157"/>
        <v>30000</v>
      </c>
      <c r="AB141" s="82">
        <f t="shared" si="158"/>
        <v>10000</v>
      </c>
      <c r="AC141" s="82">
        <f t="shared" si="159"/>
        <v>7874</v>
      </c>
      <c r="AD141" s="82">
        <f t="shared" si="160"/>
        <v>2126</v>
      </c>
      <c r="AE141" s="82">
        <f t="shared" si="161"/>
        <v>0</v>
      </c>
      <c r="AF141" s="82">
        <f t="shared" si="162"/>
        <v>0</v>
      </c>
      <c r="AG141" s="82">
        <f t="shared" si="163"/>
        <v>0</v>
      </c>
      <c r="AH141" s="82">
        <f t="shared" si="164"/>
        <v>0</v>
      </c>
      <c r="AI141" s="82">
        <f t="shared" si="165"/>
        <v>0</v>
      </c>
      <c r="AJ141" s="82">
        <f t="shared" si="166"/>
        <v>0</v>
      </c>
      <c r="AK141" s="82">
        <v>10000</v>
      </c>
      <c r="AL141" s="82"/>
      <c r="AM141" s="79"/>
      <c r="AN141" s="79"/>
      <c r="AO141" s="82">
        <f t="shared" si="167"/>
        <v>10000</v>
      </c>
      <c r="AP141" s="82">
        <f t="shared" si="168"/>
        <v>0</v>
      </c>
      <c r="AQ141" s="82">
        <v>10000</v>
      </c>
      <c r="AR141" s="82"/>
      <c r="AS141" s="79"/>
      <c r="AT141" s="79"/>
      <c r="AU141" s="82">
        <f t="shared" si="169"/>
        <v>10000</v>
      </c>
      <c r="AV141" s="82">
        <f t="shared" si="170"/>
        <v>0</v>
      </c>
      <c r="AW141" s="82"/>
      <c r="AX141" s="82"/>
      <c r="AY141" s="79"/>
      <c r="AZ141" s="79"/>
      <c r="BA141" s="82">
        <f t="shared" si="171"/>
        <v>0</v>
      </c>
      <c r="BB141" s="82">
        <f t="shared" si="172"/>
        <v>0</v>
      </c>
    </row>
    <row r="142" spans="1:54" ht="15.75" customHeight="1" x14ac:dyDescent="0.2">
      <c r="A142" s="80" t="s">
        <v>60</v>
      </c>
      <c r="B142" s="15"/>
      <c r="C142" s="15"/>
      <c r="D142" s="13" t="s">
        <v>78</v>
      </c>
      <c r="E142" s="80" t="s">
        <v>120</v>
      </c>
      <c r="F142" s="82">
        <v>30000</v>
      </c>
      <c r="G142" s="82"/>
      <c r="H142" s="82">
        <v>5500</v>
      </c>
      <c r="I142" s="82">
        <v>4331</v>
      </c>
      <c r="J142" s="82">
        <v>1169</v>
      </c>
      <c r="K142" s="82"/>
      <c r="L142" s="82"/>
      <c r="M142" s="82">
        <v>0</v>
      </c>
      <c r="N142" s="82"/>
      <c r="O142" s="82"/>
      <c r="P142" s="82"/>
      <c r="Q142" s="67">
        <f t="shared" si="193"/>
        <v>649</v>
      </c>
      <c r="R142" s="67">
        <f t="shared" si="59"/>
        <v>649</v>
      </c>
      <c r="S142" s="146">
        <v>511</v>
      </c>
      <c r="T142" s="146">
        <v>138</v>
      </c>
      <c r="U142" s="79"/>
      <c r="V142" s="79"/>
      <c r="W142" s="36"/>
      <c r="X142" s="79"/>
      <c r="Y142" s="12"/>
      <c r="Z142" s="12"/>
      <c r="AA142" s="82">
        <f t="shared" si="157"/>
        <v>30649</v>
      </c>
      <c r="AB142" s="82">
        <f t="shared" si="158"/>
        <v>6149</v>
      </c>
      <c r="AC142" s="82">
        <f t="shared" si="159"/>
        <v>4842</v>
      </c>
      <c r="AD142" s="82">
        <f t="shared" si="160"/>
        <v>1307</v>
      </c>
      <c r="AE142" s="82">
        <f t="shared" si="161"/>
        <v>0</v>
      </c>
      <c r="AF142" s="82">
        <f t="shared" si="162"/>
        <v>0</v>
      </c>
      <c r="AG142" s="82">
        <f t="shared" si="163"/>
        <v>0</v>
      </c>
      <c r="AH142" s="82">
        <f t="shared" si="164"/>
        <v>0</v>
      </c>
      <c r="AI142" s="82">
        <f t="shared" si="165"/>
        <v>0</v>
      </c>
      <c r="AJ142" s="82">
        <f t="shared" si="166"/>
        <v>0</v>
      </c>
      <c r="AK142" s="82">
        <v>20000</v>
      </c>
      <c r="AL142" s="82"/>
      <c r="AM142" s="79"/>
      <c r="AN142" s="79"/>
      <c r="AO142" s="82">
        <f t="shared" si="167"/>
        <v>20000</v>
      </c>
      <c r="AP142" s="82">
        <f t="shared" si="168"/>
        <v>0</v>
      </c>
      <c r="AQ142" s="82">
        <v>4500</v>
      </c>
      <c r="AR142" s="82"/>
      <c r="AS142" s="79"/>
      <c r="AT142" s="79"/>
      <c r="AU142" s="82">
        <f t="shared" si="169"/>
        <v>4500</v>
      </c>
      <c r="AV142" s="82">
        <f t="shared" si="170"/>
        <v>0</v>
      </c>
      <c r="AW142" s="82"/>
      <c r="AX142" s="82"/>
      <c r="AY142" s="79"/>
      <c r="AZ142" s="79"/>
      <c r="BA142" s="82">
        <f t="shared" si="171"/>
        <v>0</v>
      </c>
      <c r="BB142" s="82">
        <f t="shared" si="172"/>
        <v>0</v>
      </c>
    </row>
    <row r="143" spans="1:54" ht="15.75" customHeight="1" x14ac:dyDescent="0.2">
      <c r="A143" s="80" t="s">
        <v>60</v>
      </c>
      <c r="B143" s="15"/>
      <c r="C143" s="15"/>
      <c r="D143" s="13" t="s">
        <v>79</v>
      </c>
      <c r="E143" s="80" t="s">
        <v>120</v>
      </c>
      <c r="F143" s="82">
        <v>30000</v>
      </c>
      <c r="G143" s="82"/>
      <c r="H143" s="82">
        <v>5000</v>
      </c>
      <c r="I143" s="82">
        <v>3937</v>
      </c>
      <c r="J143" s="82">
        <v>1063</v>
      </c>
      <c r="K143" s="82"/>
      <c r="L143" s="82"/>
      <c r="M143" s="82">
        <v>0</v>
      </c>
      <c r="N143" s="82"/>
      <c r="O143" s="82"/>
      <c r="P143" s="82"/>
      <c r="Q143" s="67">
        <f t="shared" si="193"/>
        <v>0</v>
      </c>
      <c r="R143" s="67">
        <f t="shared" si="59"/>
        <v>0</v>
      </c>
      <c r="S143" s="79"/>
      <c r="T143" s="79"/>
      <c r="U143" s="79"/>
      <c r="V143" s="79"/>
      <c r="W143" s="36"/>
      <c r="X143" s="79"/>
      <c r="Y143" s="12"/>
      <c r="Z143" s="12"/>
      <c r="AA143" s="82">
        <f t="shared" si="157"/>
        <v>30000</v>
      </c>
      <c r="AB143" s="82">
        <f t="shared" si="158"/>
        <v>5000</v>
      </c>
      <c r="AC143" s="82">
        <f t="shared" si="159"/>
        <v>3937</v>
      </c>
      <c r="AD143" s="82">
        <f t="shared" si="160"/>
        <v>1063</v>
      </c>
      <c r="AE143" s="82">
        <f t="shared" si="161"/>
        <v>0</v>
      </c>
      <c r="AF143" s="82">
        <f t="shared" si="162"/>
        <v>0</v>
      </c>
      <c r="AG143" s="82">
        <f t="shared" si="163"/>
        <v>0</v>
      </c>
      <c r="AH143" s="82">
        <f t="shared" si="164"/>
        <v>0</v>
      </c>
      <c r="AI143" s="82">
        <f t="shared" si="165"/>
        <v>0</v>
      </c>
      <c r="AJ143" s="82">
        <f t="shared" si="166"/>
        <v>0</v>
      </c>
      <c r="AK143" s="82">
        <v>20000</v>
      </c>
      <c r="AL143" s="82"/>
      <c r="AM143" s="79"/>
      <c r="AN143" s="79"/>
      <c r="AO143" s="82">
        <f t="shared" si="167"/>
        <v>20000</v>
      </c>
      <c r="AP143" s="82">
        <f t="shared" si="168"/>
        <v>0</v>
      </c>
      <c r="AQ143" s="82">
        <v>5000</v>
      </c>
      <c r="AR143" s="82"/>
      <c r="AS143" s="79"/>
      <c r="AT143" s="79"/>
      <c r="AU143" s="82">
        <f t="shared" si="169"/>
        <v>5000</v>
      </c>
      <c r="AV143" s="82">
        <f t="shared" si="170"/>
        <v>0</v>
      </c>
      <c r="AW143" s="82"/>
      <c r="AX143" s="82"/>
      <c r="AY143" s="79"/>
      <c r="AZ143" s="79"/>
      <c r="BA143" s="82">
        <f t="shared" si="171"/>
        <v>0</v>
      </c>
      <c r="BB143" s="82">
        <f t="shared" si="172"/>
        <v>0</v>
      </c>
    </row>
    <row r="144" spans="1:54" ht="15.75" customHeight="1" x14ac:dyDescent="0.2">
      <c r="A144" s="80" t="s">
        <v>60</v>
      </c>
      <c r="B144" s="15"/>
      <c r="C144" s="15"/>
      <c r="D144" s="13" t="s">
        <v>203</v>
      </c>
      <c r="E144" s="80">
        <v>2020</v>
      </c>
      <c r="F144" s="82">
        <v>1500</v>
      </c>
      <c r="G144" s="82"/>
      <c r="H144" s="82">
        <v>1500</v>
      </c>
      <c r="I144" s="82">
        <v>1181</v>
      </c>
      <c r="J144" s="82">
        <v>319</v>
      </c>
      <c r="K144" s="82"/>
      <c r="L144" s="82"/>
      <c r="M144" s="82">
        <v>0</v>
      </c>
      <c r="N144" s="82"/>
      <c r="O144" s="82"/>
      <c r="P144" s="82"/>
      <c r="Q144" s="67">
        <f t="shared" si="193"/>
        <v>0</v>
      </c>
      <c r="R144" s="67">
        <f t="shared" ref="R144:R208" si="194">S144+T144+U144+W144+Z144</f>
        <v>0</v>
      </c>
      <c r="S144" s="79"/>
      <c r="T144" s="79"/>
      <c r="U144" s="79"/>
      <c r="V144" s="79"/>
      <c r="W144" s="36"/>
      <c r="X144" s="79"/>
      <c r="Y144" s="12"/>
      <c r="Z144" s="12"/>
      <c r="AA144" s="82">
        <f t="shared" si="157"/>
        <v>1500</v>
      </c>
      <c r="AB144" s="82">
        <f t="shared" si="158"/>
        <v>1500</v>
      </c>
      <c r="AC144" s="82">
        <f t="shared" si="159"/>
        <v>1181</v>
      </c>
      <c r="AD144" s="82">
        <f t="shared" si="160"/>
        <v>319</v>
      </c>
      <c r="AE144" s="82">
        <f t="shared" si="161"/>
        <v>0</v>
      </c>
      <c r="AF144" s="82">
        <f t="shared" si="162"/>
        <v>0</v>
      </c>
      <c r="AG144" s="82">
        <f t="shared" si="163"/>
        <v>0</v>
      </c>
      <c r="AH144" s="82">
        <f t="shared" si="164"/>
        <v>0</v>
      </c>
      <c r="AI144" s="82">
        <f t="shared" si="165"/>
        <v>0</v>
      </c>
      <c r="AJ144" s="82">
        <f t="shared" si="166"/>
        <v>0</v>
      </c>
      <c r="AK144" s="82"/>
      <c r="AL144" s="82"/>
      <c r="AM144" s="79"/>
      <c r="AN144" s="79"/>
      <c r="AO144" s="82">
        <f t="shared" si="167"/>
        <v>0</v>
      </c>
      <c r="AP144" s="82">
        <f t="shared" si="168"/>
        <v>0</v>
      </c>
      <c r="AQ144" s="82"/>
      <c r="AR144" s="82"/>
      <c r="AS144" s="79"/>
      <c r="AT144" s="79"/>
      <c r="AU144" s="82">
        <f t="shared" si="169"/>
        <v>0</v>
      </c>
      <c r="AV144" s="82">
        <f t="shared" si="170"/>
        <v>0</v>
      </c>
      <c r="AW144" s="82"/>
      <c r="AX144" s="82"/>
      <c r="AY144" s="79"/>
      <c r="AZ144" s="79"/>
      <c r="BA144" s="82">
        <f t="shared" si="171"/>
        <v>0</v>
      </c>
      <c r="BB144" s="82">
        <f t="shared" si="172"/>
        <v>0</v>
      </c>
    </row>
    <row r="145" spans="1:54" ht="15.75" customHeight="1" x14ac:dyDescent="0.2">
      <c r="A145" s="80" t="s">
        <v>60</v>
      </c>
      <c r="B145" s="15"/>
      <c r="C145" s="15"/>
      <c r="D145" s="13" t="s">
        <v>74</v>
      </c>
      <c r="E145" s="80" t="s">
        <v>195</v>
      </c>
      <c r="F145" s="82">
        <v>25000</v>
      </c>
      <c r="G145" s="82"/>
      <c r="H145" s="82">
        <v>0</v>
      </c>
      <c r="I145" s="82"/>
      <c r="J145" s="82"/>
      <c r="K145" s="82"/>
      <c r="L145" s="82"/>
      <c r="M145" s="82">
        <v>0</v>
      </c>
      <c r="N145" s="82"/>
      <c r="O145" s="82"/>
      <c r="P145" s="82"/>
      <c r="Q145" s="67">
        <f t="shared" si="193"/>
        <v>0</v>
      </c>
      <c r="R145" s="67">
        <f t="shared" si="194"/>
        <v>0</v>
      </c>
      <c r="S145" s="104"/>
      <c r="T145" s="104"/>
      <c r="U145" s="36"/>
      <c r="V145" s="36"/>
      <c r="W145" s="36"/>
      <c r="X145" s="36"/>
      <c r="Y145" s="36"/>
      <c r="Z145" s="36"/>
      <c r="AA145" s="82">
        <f t="shared" si="157"/>
        <v>25000</v>
      </c>
      <c r="AB145" s="82">
        <f t="shared" si="158"/>
        <v>0</v>
      </c>
      <c r="AC145" s="82">
        <f t="shared" si="159"/>
        <v>0</v>
      </c>
      <c r="AD145" s="82">
        <f t="shared" si="160"/>
        <v>0</v>
      </c>
      <c r="AE145" s="82">
        <f t="shared" si="161"/>
        <v>0</v>
      </c>
      <c r="AF145" s="82">
        <f t="shared" si="162"/>
        <v>0</v>
      </c>
      <c r="AG145" s="82">
        <f t="shared" si="163"/>
        <v>0</v>
      </c>
      <c r="AH145" s="82">
        <f t="shared" si="164"/>
        <v>0</v>
      </c>
      <c r="AI145" s="82">
        <f t="shared" si="165"/>
        <v>0</v>
      </c>
      <c r="AJ145" s="82">
        <f t="shared" si="166"/>
        <v>0</v>
      </c>
      <c r="AK145" s="82">
        <v>18093</v>
      </c>
      <c r="AL145" s="82"/>
      <c r="AM145" s="79"/>
      <c r="AN145" s="79"/>
      <c r="AO145" s="82">
        <f t="shared" si="167"/>
        <v>18093</v>
      </c>
      <c r="AP145" s="82">
        <f t="shared" si="168"/>
        <v>0</v>
      </c>
      <c r="AQ145" s="82">
        <v>6907</v>
      </c>
      <c r="AR145" s="82"/>
      <c r="AS145" s="79"/>
      <c r="AT145" s="79"/>
      <c r="AU145" s="82">
        <f t="shared" si="169"/>
        <v>6907</v>
      </c>
      <c r="AV145" s="82">
        <f t="shared" si="170"/>
        <v>0</v>
      </c>
      <c r="AW145" s="82"/>
      <c r="AX145" s="82"/>
      <c r="AY145" s="79"/>
      <c r="AZ145" s="79"/>
      <c r="BA145" s="82">
        <f t="shared" si="171"/>
        <v>0</v>
      </c>
      <c r="BB145" s="82">
        <f t="shared" si="172"/>
        <v>0</v>
      </c>
    </row>
    <row r="146" spans="1:54" ht="15.75" customHeight="1" x14ac:dyDescent="0.2">
      <c r="A146" s="80" t="s">
        <v>60</v>
      </c>
      <c r="B146" s="15"/>
      <c r="C146" s="15"/>
      <c r="D146" s="13" t="s">
        <v>189</v>
      </c>
      <c r="E146" s="80">
        <v>2021</v>
      </c>
      <c r="F146" s="82">
        <v>1000</v>
      </c>
      <c r="G146" s="82"/>
      <c r="H146" s="82">
        <v>0</v>
      </c>
      <c r="I146" s="82"/>
      <c r="J146" s="82"/>
      <c r="K146" s="82"/>
      <c r="L146" s="82"/>
      <c r="M146" s="82">
        <v>0</v>
      </c>
      <c r="N146" s="82"/>
      <c r="O146" s="82"/>
      <c r="P146" s="82"/>
      <c r="Q146" s="67">
        <f t="shared" si="193"/>
        <v>0</v>
      </c>
      <c r="R146" s="67">
        <f t="shared" si="194"/>
        <v>0</v>
      </c>
      <c r="S146" s="79"/>
      <c r="T146" s="79"/>
      <c r="U146" s="79"/>
      <c r="V146" s="79"/>
      <c r="W146" s="36"/>
      <c r="X146" s="79"/>
      <c r="Y146" s="12"/>
      <c r="Z146" s="12"/>
      <c r="AA146" s="82">
        <f t="shared" si="157"/>
        <v>1000</v>
      </c>
      <c r="AB146" s="82">
        <f t="shared" si="158"/>
        <v>0</v>
      </c>
      <c r="AC146" s="82">
        <f t="shared" si="159"/>
        <v>0</v>
      </c>
      <c r="AD146" s="82">
        <f t="shared" si="160"/>
        <v>0</v>
      </c>
      <c r="AE146" s="82">
        <f t="shared" si="161"/>
        <v>0</v>
      </c>
      <c r="AF146" s="82">
        <f t="shared" si="162"/>
        <v>0</v>
      </c>
      <c r="AG146" s="82">
        <f t="shared" si="163"/>
        <v>0</v>
      </c>
      <c r="AH146" s="82">
        <f t="shared" si="164"/>
        <v>0</v>
      </c>
      <c r="AI146" s="82">
        <f t="shared" si="165"/>
        <v>0</v>
      </c>
      <c r="AJ146" s="82">
        <f t="shared" si="166"/>
        <v>0</v>
      </c>
      <c r="AK146" s="82">
        <v>1000</v>
      </c>
      <c r="AL146" s="82"/>
      <c r="AM146" s="79"/>
      <c r="AN146" s="79"/>
      <c r="AO146" s="82">
        <f t="shared" si="167"/>
        <v>1000</v>
      </c>
      <c r="AP146" s="82">
        <f t="shared" si="168"/>
        <v>0</v>
      </c>
      <c r="AQ146" s="82"/>
      <c r="AR146" s="82"/>
      <c r="AS146" s="79"/>
      <c r="AT146" s="79"/>
      <c r="AU146" s="82">
        <f t="shared" si="169"/>
        <v>0</v>
      </c>
      <c r="AV146" s="82">
        <f t="shared" si="170"/>
        <v>0</v>
      </c>
      <c r="AW146" s="82"/>
      <c r="AX146" s="82"/>
      <c r="AY146" s="79"/>
      <c r="AZ146" s="79"/>
      <c r="BA146" s="82">
        <f t="shared" si="171"/>
        <v>0</v>
      </c>
      <c r="BB146" s="82">
        <f t="shared" si="172"/>
        <v>0</v>
      </c>
    </row>
    <row r="147" spans="1:54" ht="15.75" customHeight="1" x14ac:dyDescent="0.2">
      <c r="A147" s="80" t="s">
        <v>60</v>
      </c>
      <c r="B147" s="15"/>
      <c r="C147" s="15"/>
      <c r="D147" s="13" t="s">
        <v>190</v>
      </c>
      <c r="E147" s="80">
        <v>2021</v>
      </c>
      <c r="F147" s="82">
        <v>20000</v>
      </c>
      <c r="G147" s="82"/>
      <c r="H147" s="82">
        <v>0</v>
      </c>
      <c r="I147" s="82"/>
      <c r="J147" s="82"/>
      <c r="K147" s="82"/>
      <c r="L147" s="82"/>
      <c r="M147" s="82">
        <v>0</v>
      </c>
      <c r="N147" s="82"/>
      <c r="O147" s="82"/>
      <c r="P147" s="82"/>
      <c r="Q147" s="67">
        <f t="shared" si="193"/>
        <v>0</v>
      </c>
      <c r="R147" s="67">
        <f t="shared" si="194"/>
        <v>0</v>
      </c>
      <c r="S147" s="146"/>
      <c r="T147" s="146"/>
      <c r="U147" s="159"/>
      <c r="V147" s="159"/>
      <c r="W147" s="159"/>
      <c r="X147" s="159"/>
      <c r="Y147" s="159"/>
      <c r="Z147" s="159"/>
      <c r="AA147" s="82">
        <f t="shared" si="157"/>
        <v>20000</v>
      </c>
      <c r="AB147" s="82">
        <f t="shared" si="158"/>
        <v>0</v>
      </c>
      <c r="AC147" s="82">
        <f t="shared" si="159"/>
        <v>0</v>
      </c>
      <c r="AD147" s="82">
        <f t="shared" si="160"/>
        <v>0</v>
      </c>
      <c r="AE147" s="82">
        <f t="shared" si="161"/>
        <v>0</v>
      </c>
      <c r="AF147" s="82">
        <f t="shared" si="162"/>
        <v>0</v>
      </c>
      <c r="AG147" s="82">
        <f t="shared" si="163"/>
        <v>0</v>
      </c>
      <c r="AH147" s="82">
        <f t="shared" si="164"/>
        <v>0</v>
      </c>
      <c r="AI147" s="82">
        <f t="shared" si="165"/>
        <v>0</v>
      </c>
      <c r="AJ147" s="82">
        <f t="shared" si="166"/>
        <v>0</v>
      </c>
      <c r="AK147" s="82">
        <v>20000</v>
      </c>
      <c r="AL147" s="82"/>
      <c r="AM147" s="159"/>
      <c r="AN147" s="159"/>
      <c r="AO147" s="82">
        <f t="shared" si="167"/>
        <v>20000</v>
      </c>
      <c r="AP147" s="82">
        <f t="shared" si="168"/>
        <v>0</v>
      </c>
      <c r="AQ147" s="82"/>
      <c r="AR147" s="82"/>
      <c r="AS147" s="159"/>
      <c r="AT147" s="159"/>
      <c r="AU147" s="82">
        <f t="shared" si="169"/>
        <v>0</v>
      </c>
      <c r="AV147" s="82">
        <f t="shared" si="170"/>
        <v>0</v>
      </c>
      <c r="AW147" s="82"/>
      <c r="AX147" s="82"/>
      <c r="AY147" s="159"/>
      <c r="AZ147" s="159"/>
      <c r="BA147" s="82">
        <f t="shared" si="171"/>
        <v>0</v>
      </c>
      <c r="BB147" s="82">
        <f t="shared" si="172"/>
        <v>0</v>
      </c>
    </row>
    <row r="148" spans="1:54" ht="15.75" customHeight="1" x14ac:dyDescent="0.2">
      <c r="A148" s="80" t="s">
        <v>60</v>
      </c>
      <c r="B148" s="15"/>
      <c r="C148" s="15"/>
      <c r="D148" s="143" t="s">
        <v>274</v>
      </c>
      <c r="E148" s="80">
        <v>2020</v>
      </c>
      <c r="F148" s="82"/>
      <c r="G148" s="82"/>
      <c r="H148" s="82">
        <v>0</v>
      </c>
      <c r="I148" s="82"/>
      <c r="J148" s="82"/>
      <c r="K148" s="82"/>
      <c r="L148" s="82"/>
      <c r="M148" s="82">
        <v>0</v>
      </c>
      <c r="N148" s="82"/>
      <c r="O148" s="82"/>
      <c r="P148" s="82"/>
      <c r="Q148" s="67">
        <f t="shared" si="193"/>
        <v>6000</v>
      </c>
      <c r="R148" s="67">
        <f t="shared" ref="R148" si="195">S148+T148+U148+W148+Z148</f>
        <v>6000</v>
      </c>
      <c r="S148" s="146">
        <v>4724</v>
      </c>
      <c r="T148" s="146">
        <v>1276</v>
      </c>
      <c r="U148" s="159"/>
      <c r="V148" s="159"/>
      <c r="W148" s="159"/>
      <c r="X148" s="159"/>
      <c r="Y148" s="159"/>
      <c r="Z148" s="159"/>
      <c r="AA148" s="82">
        <f t="shared" ref="AA148" si="196">F148+Q148</f>
        <v>6000</v>
      </c>
      <c r="AB148" s="82">
        <f t="shared" ref="AB148" si="197">H148+R148</f>
        <v>6000</v>
      </c>
      <c r="AC148" s="82">
        <f t="shared" ref="AC148" si="198">I148+S148</f>
        <v>4724</v>
      </c>
      <c r="AD148" s="82">
        <f t="shared" ref="AD148" si="199">J148+T148</f>
        <v>1276</v>
      </c>
      <c r="AE148" s="82">
        <f t="shared" ref="AE148" si="200">K148+U148</f>
        <v>0</v>
      </c>
      <c r="AF148" s="82">
        <f t="shared" ref="AF148" si="201">L148+V148</f>
        <v>0</v>
      </c>
      <c r="AG148" s="82">
        <f t="shared" ref="AG148" si="202">AH148+AI148</f>
        <v>0</v>
      </c>
      <c r="AH148" s="82">
        <f t="shared" ref="AH148" si="203">N148+X148</f>
        <v>0</v>
      </c>
      <c r="AI148" s="82">
        <f t="shared" ref="AI148" si="204">O148+Y148</f>
        <v>0</v>
      </c>
      <c r="AJ148" s="82">
        <f t="shared" ref="AJ148" si="205">P148+Z148</f>
        <v>0</v>
      </c>
      <c r="AK148" s="82">
        <v>20000</v>
      </c>
      <c r="AL148" s="82"/>
      <c r="AM148" s="159"/>
      <c r="AN148" s="159"/>
      <c r="AO148" s="82">
        <f t="shared" si="167"/>
        <v>20000</v>
      </c>
      <c r="AP148" s="82">
        <f t="shared" si="168"/>
        <v>0</v>
      </c>
      <c r="AQ148" s="82"/>
      <c r="AR148" s="82"/>
      <c r="AS148" s="159"/>
      <c r="AT148" s="159"/>
      <c r="AU148" s="82">
        <f t="shared" si="169"/>
        <v>0</v>
      </c>
      <c r="AV148" s="82">
        <f t="shared" si="170"/>
        <v>0</v>
      </c>
      <c r="AW148" s="82"/>
      <c r="AX148" s="82"/>
      <c r="AY148" s="159"/>
      <c r="AZ148" s="159"/>
      <c r="BA148" s="82">
        <f t="shared" si="171"/>
        <v>0</v>
      </c>
      <c r="BB148" s="82">
        <f t="shared" si="172"/>
        <v>0</v>
      </c>
    </row>
    <row r="149" spans="1:54" ht="15.75" customHeight="1" x14ac:dyDescent="0.2">
      <c r="A149" s="80" t="s">
        <v>60</v>
      </c>
      <c r="B149" s="15"/>
      <c r="C149" s="15"/>
      <c r="D149" s="143" t="s">
        <v>249</v>
      </c>
      <c r="E149" s="144">
        <v>2020</v>
      </c>
      <c r="F149" s="82"/>
      <c r="G149" s="82"/>
      <c r="H149" s="82">
        <v>0</v>
      </c>
      <c r="I149" s="82"/>
      <c r="J149" s="82"/>
      <c r="K149" s="82"/>
      <c r="L149" s="82"/>
      <c r="M149" s="82">
        <v>0</v>
      </c>
      <c r="N149" s="82"/>
      <c r="O149" s="82"/>
      <c r="P149" s="82"/>
      <c r="Q149" s="67">
        <f t="shared" si="193"/>
        <v>10000</v>
      </c>
      <c r="R149" s="67">
        <f t="shared" si="194"/>
        <v>10000</v>
      </c>
      <c r="S149" s="146">
        <v>7874</v>
      </c>
      <c r="T149" s="146">
        <v>2126</v>
      </c>
      <c r="U149" s="79"/>
      <c r="V149" s="79"/>
      <c r="W149" s="36"/>
      <c r="X149" s="79"/>
      <c r="Y149" s="12"/>
      <c r="Z149" s="12"/>
      <c r="AA149" s="82">
        <f t="shared" ref="AA149:AA150" si="206">F149+Q149</f>
        <v>10000</v>
      </c>
      <c r="AB149" s="82">
        <f t="shared" ref="AB149:AB150" si="207">H149+R149</f>
        <v>10000</v>
      </c>
      <c r="AC149" s="82">
        <f t="shared" ref="AC149:AC150" si="208">I149+S149</f>
        <v>7874</v>
      </c>
      <c r="AD149" s="82">
        <f t="shared" ref="AD149:AD150" si="209">J149+T149</f>
        <v>2126</v>
      </c>
      <c r="AE149" s="82">
        <f t="shared" ref="AE149:AE150" si="210">K149+U149</f>
        <v>0</v>
      </c>
      <c r="AF149" s="82">
        <f t="shared" ref="AF149:AF150" si="211">L149+V149</f>
        <v>0</v>
      </c>
      <c r="AG149" s="82">
        <f t="shared" ref="AG149:AG150" si="212">AH149+AI149</f>
        <v>0</v>
      </c>
      <c r="AH149" s="82">
        <f t="shared" ref="AH149:AH150" si="213">N149+X149</f>
        <v>0</v>
      </c>
      <c r="AI149" s="82">
        <f t="shared" ref="AI149:AI150" si="214">O149+Y149</f>
        <v>0</v>
      </c>
      <c r="AJ149" s="82">
        <f t="shared" ref="AJ149:AJ150" si="215">P149+Z149</f>
        <v>0</v>
      </c>
      <c r="AK149" s="82">
        <v>1000</v>
      </c>
      <c r="AL149" s="82"/>
      <c r="AM149" s="79"/>
      <c r="AN149" s="79"/>
      <c r="AO149" s="82">
        <f t="shared" si="167"/>
        <v>1000</v>
      </c>
      <c r="AP149" s="82">
        <f t="shared" si="168"/>
        <v>0</v>
      </c>
      <c r="AQ149" s="82"/>
      <c r="AR149" s="82"/>
      <c r="AS149" s="79"/>
      <c r="AT149" s="79"/>
      <c r="AU149" s="82">
        <f t="shared" si="169"/>
        <v>0</v>
      </c>
      <c r="AV149" s="82">
        <f t="shared" si="170"/>
        <v>0</v>
      </c>
      <c r="AW149" s="82"/>
      <c r="AX149" s="82"/>
      <c r="AY149" s="79"/>
      <c r="AZ149" s="79"/>
      <c r="BA149" s="82">
        <f t="shared" si="171"/>
        <v>0</v>
      </c>
      <c r="BB149" s="82">
        <f t="shared" si="172"/>
        <v>0</v>
      </c>
    </row>
    <row r="150" spans="1:54" ht="15.75" customHeight="1" x14ac:dyDescent="0.2">
      <c r="A150" s="80" t="s">
        <v>60</v>
      </c>
      <c r="B150" s="15"/>
      <c r="C150" s="15"/>
      <c r="D150" s="143" t="s">
        <v>250</v>
      </c>
      <c r="E150" s="144">
        <v>2020</v>
      </c>
      <c r="F150" s="82"/>
      <c r="G150" s="82"/>
      <c r="H150" s="82">
        <v>0</v>
      </c>
      <c r="I150" s="82"/>
      <c r="J150" s="82"/>
      <c r="K150" s="82"/>
      <c r="L150" s="82"/>
      <c r="M150" s="82">
        <v>0</v>
      </c>
      <c r="N150" s="82"/>
      <c r="O150" s="82"/>
      <c r="P150" s="82"/>
      <c r="Q150" s="67">
        <f t="shared" si="193"/>
        <v>1934</v>
      </c>
      <c r="R150" s="67">
        <f t="shared" si="194"/>
        <v>1934</v>
      </c>
      <c r="S150" s="146">
        <v>1522</v>
      </c>
      <c r="T150" s="146">
        <v>412</v>
      </c>
      <c r="U150" s="159"/>
      <c r="V150" s="159"/>
      <c r="W150" s="159"/>
      <c r="X150" s="159"/>
      <c r="Y150" s="159"/>
      <c r="Z150" s="159"/>
      <c r="AA150" s="82">
        <f t="shared" si="206"/>
        <v>1934</v>
      </c>
      <c r="AB150" s="82">
        <f t="shared" si="207"/>
        <v>1934</v>
      </c>
      <c r="AC150" s="82">
        <f t="shared" si="208"/>
        <v>1522</v>
      </c>
      <c r="AD150" s="82">
        <f t="shared" si="209"/>
        <v>412</v>
      </c>
      <c r="AE150" s="82">
        <f t="shared" si="210"/>
        <v>0</v>
      </c>
      <c r="AF150" s="82">
        <f t="shared" si="211"/>
        <v>0</v>
      </c>
      <c r="AG150" s="82">
        <f t="shared" si="212"/>
        <v>0</v>
      </c>
      <c r="AH150" s="82">
        <f t="shared" si="213"/>
        <v>0</v>
      </c>
      <c r="AI150" s="82">
        <f t="shared" si="214"/>
        <v>0</v>
      </c>
      <c r="AJ150" s="82">
        <f t="shared" si="215"/>
        <v>0</v>
      </c>
      <c r="AK150" s="82">
        <v>20000</v>
      </c>
      <c r="AL150" s="82"/>
      <c r="AM150" s="159"/>
      <c r="AN150" s="159"/>
      <c r="AO150" s="82">
        <f t="shared" si="167"/>
        <v>20000</v>
      </c>
      <c r="AP150" s="82">
        <f t="shared" si="168"/>
        <v>0</v>
      </c>
      <c r="AQ150" s="82"/>
      <c r="AR150" s="82"/>
      <c r="AS150" s="159"/>
      <c r="AT150" s="159"/>
      <c r="AU150" s="82">
        <f t="shared" si="169"/>
        <v>0</v>
      </c>
      <c r="AV150" s="82">
        <f t="shared" si="170"/>
        <v>0</v>
      </c>
      <c r="AW150" s="82"/>
      <c r="AX150" s="82"/>
      <c r="AY150" s="159"/>
      <c r="AZ150" s="159"/>
      <c r="BA150" s="82">
        <f t="shared" si="171"/>
        <v>0</v>
      </c>
      <c r="BB150" s="82">
        <f t="shared" si="172"/>
        <v>0</v>
      </c>
    </row>
    <row r="151" spans="1:54" s="36" customFormat="1" ht="9" customHeight="1" thickBot="1" x14ac:dyDescent="0.25">
      <c r="A151" s="88"/>
      <c r="B151" s="45"/>
      <c r="C151" s="45"/>
      <c r="D151" s="46"/>
      <c r="E151" s="47"/>
      <c r="F151" s="91"/>
      <c r="G151" s="89"/>
      <c r="H151" s="91"/>
      <c r="I151" s="89"/>
      <c r="J151" s="89"/>
      <c r="K151" s="89"/>
      <c r="L151" s="89"/>
      <c r="M151" s="89"/>
      <c r="N151" s="89"/>
      <c r="O151" s="89"/>
      <c r="P151" s="89"/>
      <c r="Q151" s="79"/>
      <c r="R151" s="79"/>
      <c r="S151" s="79"/>
      <c r="T151" s="79"/>
      <c r="U151" s="79"/>
      <c r="V151" s="79"/>
      <c r="W151" s="123"/>
      <c r="X151" s="79"/>
      <c r="Y151" s="12"/>
      <c r="Z151" s="12"/>
      <c r="AA151" s="91"/>
      <c r="AB151" s="91"/>
      <c r="AC151" s="89"/>
      <c r="AD151" s="89"/>
      <c r="AE151" s="89"/>
      <c r="AF151" s="89"/>
      <c r="AG151" s="89"/>
      <c r="AH151" s="89"/>
      <c r="AI151" s="89"/>
      <c r="AJ151" s="89"/>
      <c r="AK151" s="89"/>
      <c r="AL151" s="89"/>
      <c r="AM151" s="79"/>
      <c r="AN151" s="79"/>
      <c r="AO151" s="89"/>
      <c r="AP151" s="89"/>
      <c r="AQ151" s="89"/>
      <c r="AR151" s="89"/>
      <c r="AS151" s="79"/>
      <c r="AT151" s="79"/>
      <c r="AU151" s="89"/>
      <c r="AV151" s="89"/>
      <c r="AW151" s="89"/>
      <c r="AX151" s="89"/>
      <c r="AY151" s="79"/>
      <c r="AZ151" s="79"/>
      <c r="BA151" s="89"/>
      <c r="BB151" s="89"/>
    </row>
    <row r="152" spans="1:54" ht="29.25" customHeight="1" thickBot="1" x14ac:dyDescent="0.25">
      <c r="A152" s="21"/>
      <c r="B152" s="100"/>
      <c r="C152" s="100"/>
      <c r="D152" s="55" t="s">
        <v>138</v>
      </c>
      <c r="E152" s="21"/>
      <c r="F152" s="95"/>
      <c r="G152" s="95"/>
      <c r="H152" s="95">
        <f>SUM(H129:H147)</f>
        <v>90000</v>
      </c>
      <c r="I152" s="95">
        <f>SUM(I129:I147)</f>
        <v>70866</v>
      </c>
      <c r="J152" s="95">
        <f t="shared" ref="J152:BB152" si="216">SUM(J129:J147)</f>
        <v>19134</v>
      </c>
      <c r="K152" s="95">
        <f t="shared" si="216"/>
        <v>0</v>
      </c>
      <c r="L152" s="95">
        <f t="shared" si="216"/>
        <v>0</v>
      </c>
      <c r="M152" s="95">
        <f t="shared" si="216"/>
        <v>0</v>
      </c>
      <c r="N152" s="95">
        <f t="shared" si="216"/>
        <v>0</v>
      </c>
      <c r="O152" s="95">
        <f t="shared" si="216"/>
        <v>0</v>
      </c>
      <c r="P152" s="95">
        <f t="shared" si="216"/>
        <v>0</v>
      </c>
      <c r="Q152" s="95">
        <f t="shared" ref="Q152:R152" si="217">SUM(Q129:Q150)</f>
        <v>25685</v>
      </c>
      <c r="R152" s="95">
        <f t="shared" si="217"/>
        <v>25685</v>
      </c>
      <c r="S152" s="95">
        <f>SUM(S129:S150)</f>
        <v>20224</v>
      </c>
      <c r="T152" s="95">
        <f t="shared" ref="T152:AJ152" si="218">SUM(T129:T150)</f>
        <v>5461</v>
      </c>
      <c r="U152" s="95">
        <f t="shared" si="218"/>
        <v>0</v>
      </c>
      <c r="V152" s="95">
        <f t="shared" si="218"/>
        <v>0</v>
      </c>
      <c r="W152" s="95">
        <f t="shared" si="218"/>
        <v>0</v>
      </c>
      <c r="X152" s="95">
        <f t="shared" si="218"/>
        <v>0</v>
      </c>
      <c r="Y152" s="95">
        <f t="shared" si="218"/>
        <v>0</v>
      </c>
      <c r="Z152" s="95">
        <f t="shared" si="218"/>
        <v>0</v>
      </c>
      <c r="AA152" s="95">
        <f t="shared" si="218"/>
        <v>471185</v>
      </c>
      <c r="AB152" s="95">
        <f t="shared" si="218"/>
        <v>115685</v>
      </c>
      <c r="AC152" s="95">
        <f t="shared" si="218"/>
        <v>91090</v>
      </c>
      <c r="AD152" s="95">
        <f t="shared" si="218"/>
        <v>24595</v>
      </c>
      <c r="AE152" s="95">
        <f t="shared" si="218"/>
        <v>0</v>
      </c>
      <c r="AF152" s="95">
        <f t="shared" si="218"/>
        <v>0</v>
      </c>
      <c r="AG152" s="95">
        <f t="shared" si="218"/>
        <v>0</v>
      </c>
      <c r="AH152" s="95">
        <f t="shared" si="218"/>
        <v>0</v>
      </c>
      <c r="AI152" s="95">
        <f t="shared" si="218"/>
        <v>0</v>
      </c>
      <c r="AJ152" s="95">
        <f t="shared" si="218"/>
        <v>0</v>
      </c>
      <c r="AK152" s="95">
        <f t="shared" si="216"/>
        <v>159093</v>
      </c>
      <c r="AL152" s="95">
        <f t="shared" si="216"/>
        <v>0</v>
      </c>
      <c r="AM152" s="95">
        <f>SUM(AM129:AM147)</f>
        <v>0</v>
      </c>
      <c r="AN152" s="95">
        <f>SUM(AN129:AN147)</f>
        <v>0</v>
      </c>
      <c r="AO152" s="95">
        <f>SUM(AO129:AO147)</f>
        <v>159093</v>
      </c>
      <c r="AP152" s="95">
        <f>SUM(AP129:AP147)</f>
        <v>0</v>
      </c>
      <c r="AQ152" s="95">
        <f t="shared" si="216"/>
        <v>118331</v>
      </c>
      <c r="AR152" s="95">
        <f t="shared" si="216"/>
        <v>0</v>
      </c>
      <c r="AS152" s="95">
        <f>SUM(AS129:AS147)</f>
        <v>0</v>
      </c>
      <c r="AT152" s="95">
        <f>SUM(AT129:AT147)</f>
        <v>0</v>
      </c>
      <c r="AU152" s="95">
        <f>SUM(AU129:AU147)</f>
        <v>118331</v>
      </c>
      <c r="AV152" s="95">
        <f>SUM(AV129:AV147)</f>
        <v>0</v>
      </c>
      <c r="AW152" s="95">
        <f t="shared" si="216"/>
        <v>118076</v>
      </c>
      <c r="AX152" s="95">
        <f t="shared" si="216"/>
        <v>0</v>
      </c>
      <c r="AY152" s="95">
        <f t="shared" si="216"/>
        <v>0</v>
      </c>
      <c r="AZ152" s="95">
        <f t="shared" si="216"/>
        <v>0</v>
      </c>
      <c r="BA152" s="95">
        <f t="shared" si="216"/>
        <v>118076</v>
      </c>
      <c r="BB152" s="95">
        <f t="shared" si="216"/>
        <v>0</v>
      </c>
    </row>
    <row r="153" spans="1:54" s="36" customFormat="1" x14ac:dyDescent="0.2">
      <c r="A153" s="80"/>
      <c r="B153" s="25"/>
      <c r="C153" s="25"/>
      <c r="D153" s="53"/>
      <c r="E153" s="80"/>
      <c r="F153" s="84"/>
      <c r="G153" s="84"/>
      <c r="H153" s="84"/>
      <c r="I153" s="84"/>
      <c r="J153" s="84"/>
      <c r="K153" s="85"/>
      <c r="L153" s="85"/>
      <c r="M153" s="82"/>
      <c r="N153" s="82"/>
      <c r="O153" s="82"/>
      <c r="P153" s="82"/>
      <c r="Q153" s="124"/>
      <c r="R153" s="124"/>
      <c r="S153" s="124"/>
      <c r="T153" s="124"/>
      <c r="U153" s="124"/>
      <c r="V153" s="124"/>
      <c r="W153" s="124"/>
      <c r="X153" s="124"/>
      <c r="Y153" s="124"/>
      <c r="Z153" s="124"/>
      <c r="AA153" s="84"/>
      <c r="AB153" s="84"/>
      <c r="AC153" s="84"/>
      <c r="AD153" s="84"/>
      <c r="AE153" s="85"/>
      <c r="AF153" s="85"/>
      <c r="AG153" s="82"/>
      <c r="AH153" s="82"/>
      <c r="AI153" s="82"/>
      <c r="AJ153" s="82"/>
      <c r="AK153" s="82"/>
      <c r="AL153" s="82"/>
      <c r="AM153" s="124"/>
      <c r="AN153" s="124"/>
      <c r="AO153" s="82"/>
      <c r="AP153" s="82"/>
      <c r="AQ153" s="82"/>
      <c r="AR153" s="82"/>
      <c r="AS153" s="124"/>
      <c r="AT153" s="124"/>
      <c r="AU153" s="82"/>
      <c r="AV153" s="82"/>
      <c r="AW153" s="82"/>
      <c r="AX153" s="82"/>
      <c r="AY153" s="124"/>
      <c r="AZ153" s="124"/>
      <c r="BA153" s="82"/>
      <c r="BB153" s="82"/>
    </row>
    <row r="154" spans="1:54" s="36" customFormat="1" x14ac:dyDescent="0.2">
      <c r="A154" s="80"/>
      <c r="B154" s="22">
        <v>210801</v>
      </c>
      <c r="C154" s="16"/>
      <c r="D154" s="40" t="s">
        <v>80</v>
      </c>
      <c r="E154" s="80"/>
      <c r="F154" s="82"/>
      <c r="G154" s="82"/>
      <c r="H154" s="82"/>
      <c r="I154" s="82"/>
      <c r="J154" s="82"/>
      <c r="K154" s="83"/>
      <c r="L154" s="83"/>
      <c r="M154" s="82"/>
      <c r="N154" s="82"/>
      <c r="O154" s="82"/>
      <c r="P154" s="82"/>
      <c r="Q154" s="96"/>
      <c r="R154" s="96"/>
      <c r="S154" s="96"/>
      <c r="T154" s="96"/>
      <c r="U154" s="96"/>
      <c r="V154" s="96"/>
      <c r="W154" s="96"/>
      <c r="X154" s="96"/>
      <c r="Y154" s="96"/>
      <c r="Z154" s="96"/>
      <c r="AA154" s="82"/>
      <c r="AB154" s="82"/>
      <c r="AC154" s="82"/>
      <c r="AD154" s="82"/>
      <c r="AE154" s="83"/>
      <c r="AF154" s="83"/>
      <c r="AG154" s="82"/>
      <c r="AH154" s="82"/>
      <c r="AI154" s="82"/>
      <c r="AJ154" s="82"/>
      <c r="AK154" s="82"/>
      <c r="AL154" s="82"/>
      <c r="AM154" s="96"/>
      <c r="AN154" s="96"/>
      <c r="AO154" s="82"/>
      <c r="AP154" s="82"/>
      <c r="AQ154" s="82"/>
      <c r="AR154" s="82"/>
      <c r="AS154" s="96"/>
      <c r="AT154" s="96"/>
      <c r="AU154" s="82"/>
      <c r="AV154" s="82"/>
      <c r="AW154" s="82"/>
      <c r="AX154" s="82"/>
      <c r="AY154" s="96"/>
      <c r="AZ154" s="96"/>
      <c r="BA154" s="82"/>
      <c r="BB154" s="82"/>
    </row>
    <row r="155" spans="1:54" s="36" customFormat="1" x14ac:dyDescent="0.2">
      <c r="A155" s="80"/>
      <c r="B155" s="41"/>
      <c r="C155" s="41"/>
      <c r="D155" s="42"/>
      <c r="E155" s="80"/>
      <c r="F155" s="84"/>
      <c r="G155" s="84"/>
      <c r="H155" s="84"/>
      <c r="I155" s="84"/>
      <c r="J155" s="84"/>
      <c r="K155" s="82"/>
      <c r="L155" s="82"/>
      <c r="M155" s="84"/>
      <c r="N155" s="84"/>
      <c r="O155" s="84"/>
      <c r="P155" s="84"/>
      <c r="Q155" s="96"/>
      <c r="R155" s="96"/>
      <c r="S155" s="96"/>
      <c r="T155" s="96"/>
      <c r="U155" s="96"/>
      <c r="V155" s="96"/>
      <c r="W155" s="96"/>
      <c r="X155" s="96"/>
      <c r="Y155" s="96"/>
      <c r="Z155" s="96"/>
      <c r="AA155" s="84"/>
      <c r="AB155" s="84"/>
      <c r="AC155" s="84"/>
      <c r="AD155" s="84"/>
      <c r="AE155" s="82"/>
      <c r="AF155" s="82"/>
      <c r="AG155" s="84"/>
      <c r="AH155" s="84"/>
      <c r="AI155" s="84"/>
      <c r="AJ155" s="84"/>
      <c r="AK155" s="84"/>
      <c r="AL155" s="84"/>
      <c r="AM155" s="96"/>
      <c r="AN155" s="96"/>
      <c r="AO155" s="84"/>
      <c r="AP155" s="84"/>
      <c r="AQ155" s="84"/>
      <c r="AR155" s="84"/>
      <c r="AS155" s="96"/>
      <c r="AT155" s="96"/>
      <c r="AU155" s="84"/>
      <c r="AV155" s="84"/>
      <c r="AW155" s="84"/>
      <c r="AX155" s="84"/>
      <c r="AY155" s="96"/>
      <c r="AZ155" s="96"/>
      <c r="BA155" s="84"/>
      <c r="BB155" s="84"/>
    </row>
    <row r="156" spans="1:54" s="36" customFormat="1" x14ac:dyDescent="0.2">
      <c r="A156" s="80"/>
      <c r="B156" s="59"/>
      <c r="C156" s="59"/>
      <c r="D156" s="72" t="s">
        <v>36</v>
      </c>
      <c r="E156" s="80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82"/>
      <c r="Q156" s="79"/>
      <c r="R156" s="79"/>
      <c r="S156" s="79"/>
      <c r="T156" s="79"/>
      <c r="U156" s="79"/>
      <c r="V156" s="79"/>
      <c r="X156" s="79"/>
      <c r="Y156" s="12"/>
      <c r="Z156" s="12"/>
      <c r="AA156" s="82"/>
      <c r="AB156" s="82"/>
      <c r="AC156" s="82"/>
      <c r="AD156" s="82"/>
      <c r="AE156" s="82"/>
      <c r="AF156" s="82"/>
      <c r="AG156" s="82"/>
      <c r="AH156" s="82"/>
      <c r="AI156" s="82"/>
      <c r="AJ156" s="82"/>
      <c r="AK156" s="82"/>
      <c r="AL156" s="82"/>
      <c r="AM156" s="79"/>
      <c r="AN156" s="79"/>
      <c r="AO156" s="82"/>
      <c r="AP156" s="82"/>
      <c r="AQ156" s="82"/>
      <c r="AR156" s="82"/>
      <c r="AS156" s="79"/>
      <c r="AT156" s="79"/>
      <c r="AU156" s="82"/>
      <c r="AV156" s="82"/>
      <c r="AW156" s="82"/>
      <c r="AX156" s="82"/>
      <c r="AY156" s="79"/>
      <c r="AZ156" s="79"/>
      <c r="BA156" s="82"/>
      <c r="BB156" s="82"/>
    </row>
    <row r="157" spans="1:54" ht="15.75" customHeight="1" x14ac:dyDescent="0.2">
      <c r="A157" s="80" t="s">
        <v>60</v>
      </c>
      <c r="B157" s="15"/>
      <c r="C157" s="15"/>
      <c r="D157" s="13" t="s">
        <v>62</v>
      </c>
      <c r="E157" s="80" t="s">
        <v>56</v>
      </c>
      <c r="F157" s="82">
        <v>15240</v>
      </c>
      <c r="G157" s="82"/>
      <c r="H157" s="82">
        <v>3302</v>
      </c>
      <c r="I157" s="82">
        <v>2600</v>
      </c>
      <c r="J157" s="82">
        <v>702</v>
      </c>
      <c r="K157" s="82"/>
      <c r="L157" s="82"/>
      <c r="M157" s="82">
        <v>0</v>
      </c>
      <c r="N157" s="82"/>
      <c r="O157" s="82"/>
      <c r="P157" s="82"/>
      <c r="Q157" s="67">
        <f>R157+V157+AM157+AN157+AS157+AT157+AY157+AZ157</f>
        <v>2615</v>
      </c>
      <c r="R157" s="67">
        <f t="shared" si="194"/>
        <v>2615</v>
      </c>
      <c r="S157" s="146">
        <f>84+1975</f>
        <v>2059</v>
      </c>
      <c r="T157" s="146">
        <f>23+533</f>
        <v>556</v>
      </c>
      <c r="U157" s="79"/>
      <c r="V157" s="79"/>
      <c r="W157" s="36"/>
      <c r="X157" s="79"/>
      <c r="Y157" s="12"/>
      <c r="Z157" s="12"/>
      <c r="AA157" s="82">
        <f t="shared" ref="AA157:AA161" si="219">F157+Q157</f>
        <v>17855</v>
      </c>
      <c r="AB157" s="82">
        <f t="shared" ref="AB157:AB161" si="220">H157+R157</f>
        <v>5917</v>
      </c>
      <c r="AC157" s="82">
        <f t="shared" ref="AC157:AC161" si="221">I157+S157</f>
        <v>4659</v>
      </c>
      <c r="AD157" s="82">
        <f t="shared" ref="AD157:AD161" si="222">J157+T157</f>
        <v>1258</v>
      </c>
      <c r="AE157" s="82">
        <f t="shared" ref="AE157:AE161" si="223">K157+U157</f>
        <v>0</v>
      </c>
      <c r="AF157" s="82">
        <f t="shared" ref="AF157:AF161" si="224">L157+V157</f>
        <v>0</v>
      </c>
      <c r="AG157" s="82">
        <f t="shared" ref="AG157:AG161" si="225">AH157+AI157</f>
        <v>0</v>
      </c>
      <c r="AH157" s="82">
        <f t="shared" ref="AH157:AH161" si="226">N157+X157</f>
        <v>0</v>
      </c>
      <c r="AI157" s="82">
        <f t="shared" ref="AI157:AI161" si="227">O157+Y157</f>
        <v>0</v>
      </c>
      <c r="AJ157" s="82">
        <f t="shared" ref="AJ157:AJ161" si="228">P157+Z157</f>
        <v>0</v>
      </c>
      <c r="AK157" s="82">
        <v>3979</v>
      </c>
      <c r="AL157" s="82"/>
      <c r="AM157" s="79"/>
      <c r="AN157" s="79"/>
      <c r="AO157" s="82">
        <f t="shared" ref="AO157:AP161" si="229">AK157+AM157</f>
        <v>3979</v>
      </c>
      <c r="AP157" s="82">
        <f t="shared" si="229"/>
        <v>0</v>
      </c>
      <c r="AQ157" s="82">
        <v>3979</v>
      </c>
      <c r="AR157" s="82"/>
      <c r="AS157" s="79"/>
      <c r="AT157" s="79"/>
      <c r="AU157" s="82">
        <f t="shared" ref="AU157:AV161" si="230">AQ157+AS157</f>
        <v>3979</v>
      </c>
      <c r="AV157" s="82">
        <f t="shared" si="230"/>
        <v>0</v>
      </c>
      <c r="AW157" s="82">
        <v>3980</v>
      </c>
      <c r="AX157" s="82"/>
      <c r="AY157" s="79"/>
      <c r="AZ157" s="79"/>
      <c r="BA157" s="82">
        <f t="shared" ref="BA157:BB161" si="231">AW157+AY157</f>
        <v>3980</v>
      </c>
      <c r="BB157" s="82">
        <f t="shared" si="231"/>
        <v>0</v>
      </c>
    </row>
    <row r="158" spans="1:54" ht="15.75" customHeight="1" x14ac:dyDescent="0.2">
      <c r="A158" s="80" t="s">
        <v>60</v>
      </c>
      <c r="B158" s="15"/>
      <c r="C158" s="15"/>
      <c r="D158" s="13" t="s">
        <v>204</v>
      </c>
      <c r="E158" s="80" t="s">
        <v>56</v>
      </c>
      <c r="F158" s="82">
        <v>1397</v>
      </c>
      <c r="G158" s="82"/>
      <c r="H158" s="82">
        <v>254</v>
      </c>
      <c r="I158" s="82">
        <v>200</v>
      </c>
      <c r="J158" s="82">
        <v>54</v>
      </c>
      <c r="K158" s="82"/>
      <c r="L158" s="82"/>
      <c r="M158" s="82">
        <v>0</v>
      </c>
      <c r="N158" s="82"/>
      <c r="O158" s="82"/>
      <c r="P158" s="82"/>
      <c r="Q158" s="67">
        <f>R158+V158+AM158+AN158+AS158+AT158+AY158+AZ158</f>
        <v>260</v>
      </c>
      <c r="R158" s="67">
        <f t="shared" si="194"/>
        <v>260</v>
      </c>
      <c r="S158" s="146">
        <v>205</v>
      </c>
      <c r="T158" s="146">
        <v>55</v>
      </c>
      <c r="U158" s="79"/>
      <c r="V158" s="79"/>
      <c r="W158" s="36"/>
      <c r="X158" s="79"/>
      <c r="Y158" s="12"/>
      <c r="Z158" s="12"/>
      <c r="AA158" s="82">
        <f t="shared" si="219"/>
        <v>1657</v>
      </c>
      <c r="AB158" s="82">
        <f t="shared" si="220"/>
        <v>514</v>
      </c>
      <c r="AC158" s="82">
        <f t="shared" si="221"/>
        <v>405</v>
      </c>
      <c r="AD158" s="82">
        <f t="shared" si="222"/>
        <v>109</v>
      </c>
      <c r="AE158" s="82">
        <f t="shared" si="223"/>
        <v>0</v>
      </c>
      <c r="AF158" s="82">
        <f t="shared" si="224"/>
        <v>0</v>
      </c>
      <c r="AG158" s="82">
        <f t="shared" si="225"/>
        <v>0</v>
      </c>
      <c r="AH158" s="82">
        <f t="shared" si="226"/>
        <v>0</v>
      </c>
      <c r="AI158" s="82">
        <f t="shared" si="227"/>
        <v>0</v>
      </c>
      <c r="AJ158" s="82">
        <f t="shared" si="228"/>
        <v>0</v>
      </c>
      <c r="AK158" s="82">
        <v>381</v>
      </c>
      <c r="AL158" s="82"/>
      <c r="AM158" s="79"/>
      <c r="AN158" s="79"/>
      <c r="AO158" s="82">
        <f t="shared" si="229"/>
        <v>381</v>
      </c>
      <c r="AP158" s="82">
        <f t="shared" si="229"/>
        <v>0</v>
      </c>
      <c r="AQ158" s="82">
        <v>381</v>
      </c>
      <c r="AR158" s="82"/>
      <c r="AS158" s="79"/>
      <c r="AT158" s="79"/>
      <c r="AU158" s="82">
        <f t="shared" si="230"/>
        <v>381</v>
      </c>
      <c r="AV158" s="82">
        <f t="shared" si="230"/>
        <v>0</v>
      </c>
      <c r="AW158" s="82">
        <v>381</v>
      </c>
      <c r="AX158" s="82"/>
      <c r="AY158" s="79"/>
      <c r="AZ158" s="79"/>
      <c r="BA158" s="82">
        <f t="shared" si="231"/>
        <v>381</v>
      </c>
      <c r="BB158" s="82">
        <f t="shared" si="231"/>
        <v>0</v>
      </c>
    </row>
    <row r="159" spans="1:54" s="36" customFormat="1" ht="25.5" x14ac:dyDescent="0.2">
      <c r="A159" s="80" t="s">
        <v>60</v>
      </c>
      <c r="B159" s="51"/>
      <c r="C159" s="51"/>
      <c r="D159" s="4" t="s">
        <v>191</v>
      </c>
      <c r="E159" s="80">
        <v>2021</v>
      </c>
      <c r="F159" s="82">
        <v>2794</v>
      </c>
      <c r="G159" s="87"/>
      <c r="H159" s="82">
        <v>0</v>
      </c>
      <c r="I159" s="79"/>
      <c r="J159" s="79"/>
      <c r="K159" s="87"/>
      <c r="L159" s="87"/>
      <c r="M159" s="82">
        <v>0</v>
      </c>
      <c r="N159" s="87"/>
      <c r="O159" s="87"/>
      <c r="P159" s="87"/>
      <c r="Q159" s="67">
        <f>R159+V159+AM159+AN159+AS159+AT159+AY159+AZ159</f>
        <v>0</v>
      </c>
      <c r="R159" s="67">
        <f t="shared" si="194"/>
        <v>0</v>
      </c>
      <c r="S159" s="79"/>
      <c r="T159" s="79"/>
      <c r="U159" s="79"/>
      <c r="V159" s="79"/>
      <c r="X159" s="79"/>
      <c r="Y159" s="12"/>
      <c r="Z159" s="12"/>
      <c r="AA159" s="82">
        <f t="shared" si="219"/>
        <v>2794</v>
      </c>
      <c r="AB159" s="82">
        <f t="shared" si="220"/>
        <v>0</v>
      </c>
      <c r="AC159" s="82">
        <f t="shared" si="221"/>
        <v>0</v>
      </c>
      <c r="AD159" s="82">
        <f t="shared" si="222"/>
        <v>0</v>
      </c>
      <c r="AE159" s="82">
        <f t="shared" si="223"/>
        <v>0</v>
      </c>
      <c r="AF159" s="82">
        <f t="shared" si="224"/>
        <v>0</v>
      </c>
      <c r="AG159" s="82">
        <f t="shared" si="225"/>
        <v>0</v>
      </c>
      <c r="AH159" s="82">
        <f t="shared" si="226"/>
        <v>0</v>
      </c>
      <c r="AI159" s="82">
        <f t="shared" si="227"/>
        <v>0</v>
      </c>
      <c r="AJ159" s="82">
        <f t="shared" si="228"/>
        <v>0</v>
      </c>
      <c r="AK159" s="82">
        <v>2794</v>
      </c>
      <c r="AL159" s="82"/>
      <c r="AM159" s="79"/>
      <c r="AN159" s="79"/>
      <c r="AO159" s="82">
        <f t="shared" si="229"/>
        <v>2794</v>
      </c>
      <c r="AP159" s="82">
        <f t="shared" si="229"/>
        <v>0</v>
      </c>
      <c r="AQ159" s="82"/>
      <c r="AR159" s="82"/>
      <c r="AS159" s="79"/>
      <c r="AT159" s="79"/>
      <c r="AU159" s="82">
        <f t="shared" si="230"/>
        <v>0</v>
      </c>
      <c r="AV159" s="82">
        <f t="shared" si="230"/>
        <v>0</v>
      </c>
      <c r="AW159" s="82"/>
      <c r="AX159" s="87"/>
      <c r="AY159" s="79"/>
      <c r="AZ159" s="79"/>
      <c r="BA159" s="82">
        <f t="shared" si="231"/>
        <v>0</v>
      </c>
      <c r="BB159" s="82">
        <f t="shared" si="231"/>
        <v>0</v>
      </c>
    </row>
    <row r="160" spans="1:54" s="36" customFormat="1" ht="25.5" x14ac:dyDescent="0.2">
      <c r="A160" s="80" t="s">
        <v>60</v>
      </c>
      <c r="B160" s="51"/>
      <c r="C160" s="51"/>
      <c r="D160" s="4" t="s">
        <v>192</v>
      </c>
      <c r="E160" s="80">
        <v>2022</v>
      </c>
      <c r="F160" s="82">
        <v>3556</v>
      </c>
      <c r="G160" s="87"/>
      <c r="H160" s="82">
        <v>0</v>
      </c>
      <c r="I160" s="79"/>
      <c r="J160" s="79"/>
      <c r="K160" s="87"/>
      <c r="L160" s="87"/>
      <c r="M160" s="82">
        <v>0</v>
      </c>
      <c r="N160" s="87"/>
      <c r="O160" s="87"/>
      <c r="P160" s="87"/>
      <c r="Q160" s="67">
        <f>R160+V160+AM160+AN160+AS160+AT160+AY160+AZ160</f>
        <v>0</v>
      </c>
      <c r="R160" s="67">
        <f t="shared" si="194"/>
        <v>0</v>
      </c>
      <c r="S160" s="79"/>
      <c r="T160" s="79"/>
      <c r="U160" s="79"/>
      <c r="V160" s="79"/>
      <c r="X160" s="79"/>
      <c r="Y160" s="12"/>
      <c r="Z160" s="12"/>
      <c r="AA160" s="82">
        <f t="shared" si="219"/>
        <v>3556</v>
      </c>
      <c r="AB160" s="82">
        <f t="shared" si="220"/>
        <v>0</v>
      </c>
      <c r="AC160" s="82">
        <f t="shared" si="221"/>
        <v>0</v>
      </c>
      <c r="AD160" s="82">
        <f t="shared" si="222"/>
        <v>0</v>
      </c>
      <c r="AE160" s="82">
        <f t="shared" si="223"/>
        <v>0</v>
      </c>
      <c r="AF160" s="82">
        <f t="shared" si="224"/>
        <v>0</v>
      </c>
      <c r="AG160" s="82">
        <f t="shared" si="225"/>
        <v>0</v>
      </c>
      <c r="AH160" s="82">
        <f t="shared" si="226"/>
        <v>0</v>
      </c>
      <c r="AI160" s="82">
        <f t="shared" si="227"/>
        <v>0</v>
      </c>
      <c r="AJ160" s="82">
        <f t="shared" si="228"/>
        <v>0</v>
      </c>
      <c r="AK160" s="82"/>
      <c r="AL160" s="82"/>
      <c r="AM160" s="79"/>
      <c r="AN160" s="79"/>
      <c r="AO160" s="82">
        <f t="shared" si="229"/>
        <v>0</v>
      </c>
      <c r="AP160" s="82">
        <f t="shared" si="229"/>
        <v>0</v>
      </c>
      <c r="AQ160" s="82">
        <v>3556</v>
      </c>
      <c r="AR160" s="82"/>
      <c r="AS160" s="79"/>
      <c r="AT160" s="79"/>
      <c r="AU160" s="82">
        <f t="shared" si="230"/>
        <v>3556</v>
      </c>
      <c r="AV160" s="82">
        <f t="shared" si="230"/>
        <v>0</v>
      </c>
      <c r="AW160" s="82"/>
      <c r="AX160" s="87"/>
      <c r="AY160" s="79"/>
      <c r="AZ160" s="79"/>
      <c r="BA160" s="82">
        <f t="shared" si="231"/>
        <v>0</v>
      </c>
      <c r="BB160" s="82">
        <f t="shared" si="231"/>
        <v>0</v>
      </c>
    </row>
    <row r="161" spans="1:54" ht="15.75" customHeight="1" x14ac:dyDescent="0.2">
      <c r="A161" s="80" t="s">
        <v>60</v>
      </c>
      <c r="B161" s="15"/>
      <c r="C161" s="15"/>
      <c r="D161" s="13" t="s">
        <v>193</v>
      </c>
      <c r="E161" s="80">
        <v>2023</v>
      </c>
      <c r="F161" s="82">
        <v>3810</v>
      </c>
      <c r="G161" s="82"/>
      <c r="H161" s="82">
        <v>0</v>
      </c>
      <c r="I161" s="82"/>
      <c r="J161" s="82"/>
      <c r="K161" s="82"/>
      <c r="L161" s="82"/>
      <c r="M161" s="82">
        <v>0</v>
      </c>
      <c r="N161" s="82"/>
      <c r="O161" s="82"/>
      <c r="P161" s="82"/>
      <c r="Q161" s="67">
        <f>R161+V161+AM161+AN161+AS161+AT161+AY161+AZ161</f>
        <v>0</v>
      </c>
      <c r="R161" s="67">
        <f t="shared" si="194"/>
        <v>0</v>
      </c>
      <c r="S161" s="79"/>
      <c r="T161" s="79"/>
      <c r="U161" s="79"/>
      <c r="V161" s="79"/>
      <c r="W161" s="36"/>
      <c r="X161" s="79"/>
      <c r="Y161" s="12"/>
      <c r="Z161" s="12"/>
      <c r="AA161" s="82">
        <f t="shared" si="219"/>
        <v>3810</v>
      </c>
      <c r="AB161" s="82">
        <f t="shared" si="220"/>
        <v>0</v>
      </c>
      <c r="AC161" s="82">
        <f t="shared" si="221"/>
        <v>0</v>
      </c>
      <c r="AD161" s="82">
        <f t="shared" si="222"/>
        <v>0</v>
      </c>
      <c r="AE161" s="82">
        <f t="shared" si="223"/>
        <v>0</v>
      </c>
      <c r="AF161" s="82">
        <f t="shared" si="224"/>
        <v>0</v>
      </c>
      <c r="AG161" s="82">
        <f t="shared" si="225"/>
        <v>0</v>
      </c>
      <c r="AH161" s="82">
        <f t="shared" si="226"/>
        <v>0</v>
      </c>
      <c r="AI161" s="82">
        <f t="shared" si="227"/>
        <v>0</v>
      </c>
      <c r="AJ161" s="82">
        <f t="shared" si="228"/>
        <v>0</v>
      </c>
      <c r="AK161" s="82"/>
      <c r="AL161" s="82"/>
      <c r="AM161" s="79"/>
      <c r="AN161" s="79"/>
      <c r="AO161" s="82">
        <f t="shared" si="229"/>
        <v>0</v>
      </c>
      <c r="AP161" s="82">
        <f t="shared" si="229"/>
        <v>0</v>
      </c>
      <c r="AQ161" s="82"/>
      <c r="AR161" s="82"/>
      <c r="AS161" s="79"/>
      <c r="AT161" s="79"/>
      <c r="AU161" s="82">
        <f t="shared" si="230"/>
        <v>0</v>
      </c>
      <c r="AV161" s="82">
        <f t="shared" si="230"/>
        <v>0</v>
      </c>
      <c r="AW161" s="82">
        <v>3810</v>
      </c>
      <c r="AX161" s="82"/>
      <c r="AY161" s="79"/>
      <c r="AZ161" s="79"/>
      <c r="BA161" s="82">
        <f t="shared" si="231"/>
        <v>3810</v>
      </c>
      <c r="BB161" s="82">
        <f t="shared" si="231"/>
        <v>0</v>
      </c>
    </row>
    <row r="162" spans="1:54" s="36" customFormat="1" ht="13.5" thickBot="1" x14ac:dyDescent="0.25">
      <c r="A162" s="88"/>
      <c r="B162" s="45"/>
      <c r="C162" s="45"/>
      <c r="D162" s="112"/>
      <c r="E162" s="47"/>
      <c r="F162" s="91"/>
      <c r="G162" s="89"/>
      <c r="H162" s="91"/>
      <c r="I162" s="89"/>
      <c r="J162" s="89"/>
      <c r="K162" s="89"/>
      <c r="L162" s="89"/>
      <c r="M162" s="89"/>
      <c r="N162" s="89"/>
      <c r="O162" s="89"/>
      <c r="P162" s="89"/>
      <c r="Q162" s="104"/>
      <c r="R162" s="104"/>
      <c r="S162" s="104"/>
      <c r="T162" s="104"/>
      <c r="AA162" s="91"/>
      <c r="AB162" s="91"/>
      <c r="AC162" s="89"/>
      <c r="AD162" s="89"/>
      <c r="AE162" s="89"/>
      <c r="AF162" s="89"/>
      <c r="AG162" s="89"/>
      <c r="AH162" s="89"/>
      <c r="AI162" s="89"/>
      <c r="AJ162" s="89"/>
      <c r="AK162" s="89"/>
      <c r="AL162" s="89"/>
      <c r="AM162" s="79"/>
      <c r="AN162" s="79"/>
      <c r="AO162" s="89"/>
      <c r="AP162" s="89"/>
      <c r="AQ162" s="89"/>
      <c r="AR162" s="89"/>
      <c r="AS162" s="79"/>
      <c r="AT162" s="79"/>
      <c r="AU162" s="89"/>
      <c r="AV162" s="89"/>
      <c r="AW162" s="89"/>
      <c r="AX162" s="89"/>
      <c r="AY162" s="79"/>
      <c r="AZ162" s="79"/>
      <c r="BA162" s="89"/>
      <c r="BB162" s="89"/>
    </row>
    <row r="163" spans="1:54" ht="29.25" customHeight="1" thickBot="1" x14ac:dyDescent="0.25">
      <c r="A163" s="21"/>
      <c r="B163" s="100"/>
      <c r="C163" s="100"/>
      <c r="D163" s="55" t="s">
        <v>139</v>
      </c>
      <c r="E163" s="21"/>
      <c r="F163" s="95"/>
      <c r="G163" s="95"/>
      <c r="H163" s="95">
        <f>SUM(H157:H161)</f>
        <v>3556</v>
      </c>
      <c r="I163" s="95">
        <f t="shared" ref="I163:BB163" si="232">SUM(I157:I161)</f>
        <v>2800</v>
      </c>
      <c r="J163" s="95">
        <f t="shared" si="232"/>
        <v>756</v>
      </c>
      <c r="K163" s="95">
        <f t="shared" si="232"/>
        <v>0</v>
      </c>
      <c r="L163" s="95">
        <f t="shared" si="232"/>
        <v>0</v>
      </c>
      <c r="M163" s="95">
        <f t="shared" si="232"/>
        <v>0</v>
      </c>
      <c r="N163" s="95">
        <f t="shared" si="232"/>
        <v>0</v>
      </c>
      <c r="O163" s="95">
        <f t="shared" si="232"/>
        <v>0</v>
      </c>
      <c r="P163" s="95">
        <f t="shared" si="232"/>
        <v>0</v>
      </c>
      <c r="Q163" s="95">
        <f t="shared" ref="Q163:R163" si="233">SUM(Q157:Q161)</f>
        <v>2875</v>
      </c>
      <c r="R163" s="95">
        <f t="shared" si="233"/>
        <v>2875</v>
      </c>
      <c r="S163" s="95">
        <f t="shared" si="232"/>
        <v>2264</v>
      </c>
      <c r="T163" s="95">
        <f t="shared" si="232"/>
        <v>611</v>
      </c>
      <c r="U163" s="95">
        <f t="shared" si="232"/>
        <v>0</v>
      </c>
      <c r="V163" s="95">
        <f t="shared" si="232"/>
        <v>0</v>
      </c>
      <c r="W163" s="95">
        <f t="shared" si="232"/>
        <v>0</v>
      </c>
      <c r="X163" s="95">
        <f t="shared" si="232"/>
        <v>0</v>
      </c>
      <c r="Y163" s="95">
        <f t="shared" si="232"/>
        <v>0</v>
      </c>
      <c r="Z163" s="95">
        <f t="shared" si="232"/>
        <v>0</v>
      </c>
      <c r="AA163" s="95">
        <f t="shared" si="232"/>
        <v>29672</v>
      </c>
      <c r="AB163" s="95">
        <f t="shared" si="232"/>
        <v>6431</v>
      </c>
      <c r="AC163" s="95">
        <f t="shared" si="232"/>
        <v>5064</v>
      </c>
      <c r="AD163" s="95">
        <f t="shared" si="232"/>
        <v>1367</v>
      </c>
      <c r="AE163" s="95">
        <f t="shared" si="232"/>
        <v>0</v>
      </c>
      <c r="AF163" s="95">
        <f t="shared" si="232"/>
        <v>0</v>
      </c>
      <c r="AG163" s="95">
        <f t="shared" si="232"/>
        <v>0</v>
      </c>
      <c r="AH163" s="95">
        <f t="shared" si="232"/>
        <v>0</v>
      </c>
      <c r="AI163" s="95">
        <f t="shared" si="232"/>
        <v>0</v>
      </c>
      <c r="AJ163" s="95">
        <f t="shared" si="232"/>
        <v>0</v>
      </c>
      <c r="AK163" s="95">
        <f t="shared" si="232"/>
        <v>7154</v>
      </c>
      <c r="AL163" s="95">
        <f t="shared" si="232"/>
        <v>0</v>
      </c>
      <c r="AM163" s="95">
        <f>SUM(AM157:AM161)</f>
        <v>0</v>
      </c>
      <c r="AN163" s="95">
        <f>SUM(AN157:AN161)</f>
        <v>0</v>
      </c>
      <c r="AO163" s="95">
        <f>SUM(AO157:AO161)</f>
        <v>7154</v>
      </c>
      <c r="AP163" s="95">
        <f>SUM(AP157:AP161)</f>
        <v>0</v>
      </c>
      <c r="AQ163" s="95">
        <f t="shared" si="232"/>
        <v>7916</v>
      </c>
      <c r="AR163" s="95">
        <f t="shared" si="232"/>
        <v>0</v>
      </c>
      <c r="AS163" s="95">
        <f>SUM(AS157:AS161)</f>
        <v>0</v>
      </c>
      <c r="AT163" s="95">
        <f>SUM(AT157:AT161)</f>
        <v>0</v>
      </c>
      <c r="AU163" s="95">
        <f>SUM(AU157:AU161)</f>
        <v>7916</v>
      </c>
      <c r="AV163" s="95">
        <f>SUM(AV157:AV161)</f>
        <v>0</v>
      </c>
      <c r="AW163" s="95">
        <f t="shared" si="232"/>
        <v>8171</v>
      </c>
      <c r="AX163" s="95">
        <f t="shared" si="232"/>
        <v>0</v>
      </c>
      <c r="AY163" s="95">
        <f t="shared" si="232"/>
        <v>0</v>
      </c>
      <c r="AZ163" s="95">
        <f t="shared" si="232"/>
        <v>0</v>
      </c>
      <c r="BA163" s="95">
        <f t="shared" si="232"/>
        <v>8171</v>
      </c>
      <c r="BB163" s="95">
        <f t="shared" si="232"/>
        <v>0</v>
      </c>
    </row>
    <row r="164" spans="1:54" s="36" customFormat="1" x14ac:dyDescent="0.2">
      <c r="A164" s="14"/>
      <c r="B164" s="64"/>
      <c r="C164" s="64"/>
      <c r="D164" s="52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124"/>
      <c r="R164" s="124"/>
      <c r="S164" s="124"/>
      <c r="T164" s="124"/>
      <c r="U164" s="124"/>
      <c r="V164" s="124"/>
      <c r="W164" s="124"/>
      <c r="X164" s="124"/>
      <c r="Y164" s="124"/>
      <c r="Z164" s="124"/>
      <c r="AA164" s="85"/>
      <c r="AB164" s="85"/>
      <c r="AC164" s="85"/>
      <c r="AD164" s="85"/>
      <c r="AE164" s="85"/>
      <c r="AF164" s="85"/>
      <c r="AG164" s="85"/>
      <c r="AH164" s="85"/>
      <c r="AI164" s="85"/>
      <c r="AJ164" s="85"/>
      <c r="AK164" s="85"/>
      <c r="AL164" s="85"/>
      <c r="AM164" s="124"/>
      <c r="AN164" s="124"/>
      <c r="AO164" s="85"/>
      <c r="AP164" s="85"/>
      <c r="AQ164" s="85"/>
      <c r="AR164" s="85"/>
      <c r="AS164" s="124"/>
      <c r="AT164" s="124"/>
      <c r="AU164" s="85"/>
      <c r="AV164" s="85"/>
      <c r="AW164" s="85"/>
      <c r="AX164" s="85"/>
      <c r="AY164" s="124"/>
      <c r="AZ164" s="124"/>
      <c r="BA164" s="85"/>
      <c r="BB164" s="85"/>
    </row>
    <row r="165" spans="1:54" s="36" customFormat="1" x14ac:dyDescent="0.2">
      <c r="A165" s="80"/>
      <c r="B165" s="22">
        <v>210901</v>
      </c>
      <c r="C165" s="16"/>
      <c r="D165" s="40" t="s">
        <v>81</v>
      </c>
      <c r="E165" s="80"/>
      <c r="F165" s="82"/>
      <c r="G165" s="82"/>
      <c r="H165" s="82"/>
      <c r="I165" s="82"/>
      <c r="J165" s="82"/>
      <c r="K165" s="83"/>
      <c r="L165" s="83"/>
      <c r="M165" s="82"/>
      <c r="N165" s="82"/>
      <c r="O165" s="82"/>
      <c r="P165" s="82"/>
      <c r="Q165" s="79"/>
      <c r="R165" s="79"/>
      <c r="S165" s="79"/>
      <c r="T165" s="79"/>
      <c r="U165" s="79"/>
      <c r="V165" s="79"/>
      <c r="W165" s="123"/>
      <c r="X165" s="79"/>
      <c r="Y165" s="12"/>
      <c r="Z165" s="12"/>
      <c r="AA165" s="82"/>
      <c r="AB165" s="82"/>
      <c r="AC165" s="82"/>
      <c r="AD165" s="82"/>
      <c r="AE165" s="83"/>
      <c r="AF165" s="83"/>
      <c r="AG165" s="82"/>
      <c r="AH165" s="82"/>
      <c r="AI165" s="82"/>
      <c r="AJ165" s="82"/>
      <c r="AK165" s="82"/>
      <c r="AL165" s="82"/>
      <c r="AM165" s="79"/>
      <c r="AN165" s="79"/>
      <c r="AO165" s="82"/>
      <c r="AP165" s="82"/>
      <c r="AQ165" s="82"/>
      <c r="AR165" s="82"/>
      <c r="AS165" s="79"/>
      <c r="AT165" s="79"/>
      <c r="AU165" s="82"/>
      <c r="AV165" s="82"/>
      <c r="AW165" s="82"/>
      <c r="AX165" s="82"/>
      <c r="AY165" s="79"/>
      <c r="AZ165" s="79"/>
      <c r="BA165" s="82"/>
      <c r="BB165" s="82"/>
    </row>
    <row r="166" spans="1:54" s="36" customFormat="1" x14ac:dyDescent="0.2">
      <c r="A166" s="80"/>
      <c r="B166" s="41"/>
      <c r="C166" s="41"/>
      <c r="D166" s="42"/>
      <c r="E166" s="80"/>
      <c r="F166" s="84"/>
      <c r="G166" s="84"/>
      <c r="H166" s="84"/>
      <c r="I166" s="84"/>
      <c r="J166" s="84"/>
      <c r="K166" s="82"/>
      <c r="L166" s="82"/>
      <c r="M166" s="84"/>
      <c r="N166" s="84"/>
      <c r="O166" s="84"/>
      <c r="P166" s="84"/>
      <c r="Q166" s="79"/>
      <c r="R166" s="79"/>
      <c r="S166" s="79"/>
      <c r="T166" s="79"/>
      <c r="U166" s="79"/>
      <c r="V166" s="79"/>
      <c r="W166" s="123"/>
      <c r="X166" s="79"/>
      <c r="Y166" s="12"/>
      <c r="Z166" s="12"/>
      <c r="AA166" s="84"/>
      <c r="AB166" s="84"/>
      <c r="AC166" s="84"/>
      <c r="AD166" s="84"/>
      <c r="AE166" s="82"/>
      <c r="AF166" s="82"/>
      <c r="AG166" s="84"/>
      <c r="AH166" s="84"/>
      <c r="AI166" s="84"/>
      <c r="AJ166" s="84"/>
      <c r="AK166" s="84"/>
      <c r="AL166" s="84"/>
      <c r="AM166" s="79"/>
      <c r="AN166" s="79"/>
      <c r="AO166" s="84"/>
      <c r="AP166" s="84"/>
      <c r="AQ166" s="84"/>
      <c r="AR166" s="84"/>
      <c r="AS166" s="79"/>
      <c r="AT166" s="79"/>
      <c r="AU166" s="84"/>
      <c r="AV166" s="84"/>
      <c r="AW166" s="84"/>
      <c r="AX166" s="84"/>
      <c r="AY166" s="79"/>
      <c r="AZ166" s="79"/>
      <c r="BA166" s="84"/>
      <c r="BB166" s="84"/>
    </row>
    <row r="167" spans="1:54" s="36" customFormat="1" x14ac:dyDescent="0.2">
      <c r="A167" s="80"/>
      <c r="B167" s="59"/>
      <c r="C167" s="59"/>
      <c r="D167" s="113" t="s">
        <v>27</v>
      </c>
      <c r="E167" s="80"/>
      <c r="F167" s="82"/>
      <c r="G167" s="82"/>
      <c r="H167" s="82"/>
      <c r="I167" s="82"/>
      <c r="J167" s="82"/>
      <c r="K167" s="82"/>
      <c r="L167" s="82"/>
      <c r="M167" s="82"/>
      <c r="N167" s="82"/>
      <c r="O167" s="82"/>
      <c r="P167" s="82"/>
      <c r="Q167" s="79"/>
      <c r="R167" s="79"/>
      <c r="S167" s="79"/>
      <c r="T167" s="79"/>
      <c r="U167" s="79"/>
      <c r="V167" s="79"/>
      <c r="X167" s="79"/>
      <c r="Y167" s="12"/>
      <c r="Z167" s="12"/>
      <c r="AA167" s="82"/>
      <c r="AB167" s="82"/>
      <c r="AC167" s="82"/>
      <c r="AD167" s="82"/>
      <c r="AE167" s="82"/>
      <c r="AF167" s="82"/>
      <c r="AG167" s="82"/>
      <c r="AH167" s="82"/>
      <c r="AI167" s="82"/>
      <c r="AJ167" s="82"/>
      <c r="AK167" s="82"/>
      <c r="AL167" s="82"/>
      <c r="AM167" s="79"/>
      <c r="AN167" s="79"/>
      <c r="AO167" s="82"/>
      <c r="AP167" s="82"/>
      <c r="AQ167" s="82"/>
      <c r="AR167" s="82"/>
      <c r="AS167" s="79"/>
      <c r="AT167" s="79"/>
      <c r="AU167" s="82"/>
      <c r="AV167" s="82"/>
      <c r="AW167" s="82"/>
      <c r="AX167" s="82"/>
      <c r="AY167" s="79"/>
      <c r="AZ167" s="79"/>
      <c r="BA167" s="82"/>
      <c r="BB167" s="82"/>
    </row>
    <row r="168" spans="1:54" ht="15.75" customHeight="1" x14ac:dyDescent="0.2">
      <c r="A168" s="80" t="s">
        <v>60</v>
      </c>
      <c r="B168" s="15"/>
      <c r="C168" s="15"/>
      <c r="D168" s="143" t="s">
        <v>29</v>
      </c>
      <c r="E168" s="144">
        <v>2020</v>
      </c>
      <c r="F168" s="82"/>
      <c r="G168" s="82"/>
      <c r="H168" s="82"/>
      <c r="I168" s="82"/>
      <c r="J168" s="82"/>
      <c r="K168" s="82"/>
      <c r="L168" s="82"/>
      <c r="M168" s="82">
        <v>0</v>
      </c>
      <c r="N168" s="82"/>
      <c r="O168" s="82"/>
      <c r="P168" s="82"/>
      <c r="Q168" s="67">
        <f>R168+V168+AM168+AN168+AS168+AT168+AY168+AZ168</f>
        <v>2515</v>
      </c>
      <c r="R168" s="67">
        <f t="shared" si="194"/>
        <v>2515</v>
      </c>
      <c r="S168" s="146">
        <v>1980</v>
      </c>
      <c r="T168" s="146">
        <v>535</v>
      </c>
      <c r="U168" s="79"/>
      <c r="V168" s="79"/>
      <c r="W168" s="36"/>
      <c r="X168" s="79"/>
      <c r="Y168" s="12"/>
      <c r="Z168" s="12"/>
      <c r="AA168" s="82">
        <f>F168+Q168</f>
        <v>2515</v>
      </c>
      <c r="AB168" s="82">
        <f t="shared" ref="AB168:AF170" si="234">H168+R168</f>
        <v>2515</v>
      </c>
      <c r="AC168" s="82">
        <f t="shared" si="234"/>
        <v>1980</v>
      </c>
      <c r="AD168" s="82">
        <f t="shared" si="234"/>
        <v>535</v>
      </c>
      <c r="AE168" s="82">
        <f t="shared" si="234"/>
        <v>0</v>
      </c>
      <c r="AF168" s="82">
        <f t="shared" si="234"/>
        <v>0</v>
      </c>
      <c r="AG168" s="82">
        <f>AH168+AI168</f>
        <v>0</v>
      </c>
      <c r="AH168" s="82">
        <f t="shared" ref="AH168:AJ170" si="235">N168+X168</f>
        <v>0</v>
      </c>
      <c r="AI168" s="82">
        <f t="shared" si="235"/>
        <v>0</v>
      </c>
      <c r="AJ168" s="82">
        <f t="shared" si="235"/>
        <v>0</v>
      </c>
      <c r="AK168" s="82"/>
      <c r="AL168" s="82"/>
      <c r="AM168" s="79"/>
      <c r="AN168" s="79"/>
      <c r="AO168" s="82">
        <f t="shared" ref="AO168:AP170" si="236">AK168+AM168</f>
        <v>0</v>
      </c>
      <c r="AP168" s="82">
        <f t="shared" si="236"/>
        <v>0</v>
      </c>
      <c r="AQ168" s="82"/>
      <c r="AR168" s="82"/>
      <c r="AS168" s="79"/>
      <c r="AT168" s="79"/>
      <c r="AU168" s="82">
        <f t="shared" ref="AU168:AV170" si="237">AQ168+AS168</f>
        <v>0</v>
      </c>
      <c r="AV168" s="82">
        <f t="shared" si="237"/>
        <v>0</v>
      </c>
      <c r="AW168" s="82"/>
      <c r="AX168" s="82"/>
      <c r="AY168" s="79"/>
      <c r="AZ168" s="79"/>
      <c r="BA168" s="82">
        <f t="shared" ref="BA168:BB170" si="238">AW168+AY168</f>
        <v>0</v>
      </c>
      <c r="BB168" s="82">
        <f t="shared" si="238"/>
        <v>0</v>
      </c>
    </row>
    <row r="169" spans="1:54" ht="15.75" customHeight="1" x14ac:dyDescent="0.2">
      <c r="A169" s="80" t="s">
        <v>60</v>
      </c>
      <c r="B169" s="15"/>
      <c r="C169" s="15"/>
      <c r="D169" s="143" t="s">
        <v>251</v>
      </c>
      <c r="E169" s="144">
        <v>2020</v>
      </c>
      <c r="F169" s="82"/>
      <c r="G169" s="82"/>
      <c r="H169" s="82"/>
      <c r="I169" s="82"/>
      <c r="J169" s="82"/>
      <c r="K169" s="82"/>
      <c r="L169" s="82"/>
      <c r="M169" s="82">
        <v>0</v>
      </c>
      <c r="N169" s="82"/>
      <c r="O169" s="82"/>
      <c r="P169" s="82"/>
      <c r="Q169" s="67">
        <f>R169+V169+AM169+AN169+AS169+AT169+AY169+AZ169</f>
        <v>305</v>
      </c>
      <c r="R169" s="67">
        <f t="shared" si="194"/>
        <v>305</v>
      </c>
      <c r="S169" s="146">
        <v>240</v>
      </c>
      <c r="T169" s="146">
        <v>65</v>
      </c>
      <c r="U169" s="79"/>
      <c r="V169" s="79"/>
      <c r="W169" s="36"/>
      <c r="X169" s="79"/>
      <c r="Y169" s="12"/>
      <c r="Z169" s="12"/>
      <c r="AA169" s="82">
        <f>F169+Q169</f>
        <v>305</v>
      </c>
      <c r="AB169" s="82">
        <f t="shared" si="234"/>
        <v>305</v>
      </c>
      <c r="AC169" s="82">
        <f t="shared" si="234"/>
        <v>240</v>
      </c>
      <c r="AD169" s="82">
        <f t="shared" si="234"/>
        <v>65</v>
      </c>
      <c r="AE169" s="82">
        <f t="shared" si="234"/>
        <v>0</v>
      </c>
      <c r="AF169" s="82">
        <f t="shared" si="234"/>
        <v>0</v>
      </c>
      <c r="AG169" s="82">
        <f>AH169+AI169</f>
        <v>0</v>
      </c>
      <c r="AH169" s="82">
        <f t="shared" si="235"/>
        <v>0</v>
      </c>
      <c r="AI169" s="82">
        <f t="shared" si="235"/>
        <v>0</v>
      </c>
      <c r="AJ169" s="82">
        <f t="shared" si="235"/>
        <v>0</v>
      </c>
      <c r="AK169" s="82"/>
      <c r="AL169" s="82"/>
      <c r="AM169" s="79"/>
      <c r="AN169" s="79"/>
      <c r="AO169" s="82">
        <f t="shared" si="236"/>
        <v>0</v>
      </c>
      <c r="AP169" s="82">
        <f t="shared" si="236"/>
        <v>0</v>
      </c>
      <c r="AQ169" s="82"/>
      <c r="AR169" s="82"/>
      <c r="AS169" s="79"/>
      <c r="AT169" s="79"/>
      <c r="AU169" s="82">
        <f t="shared" si="237"/>
        <v>0</v>
      </c>
      <c r="AV169" s="82">
        <f t="shared" si="237"/>
        <v>0</v>
      </c>
      <c r="AW169" s="82"/>
      <c r="AX169" s="82"/>
      <c r="AY169" s="79"/>
      <c r="AZ169" s="79"/>
      <c r="BA169" s="82">
        <f t="shared" si="238"/>
        <v>0</v>
      </c>
      <c r="BB169" s="82">
        <f t="shared" si="238"/>
        <v>0</v>
      </c>
    </row>
    <row r="170" spans="1:54" ht="15.75" customHeight="1" x14ac:dyDescent="0.2">
      <c r="A170" s="80" t="s">
        <v>60</v>
      </c>
      <c r="B170" s="15"/>
      <c r="C170" s="15"/>
      <c r="D170" s="13" t="s">
        <v>82</v>
      </c>
      <c r="E170" s="80">
        <v>2020</v>
      </c>
      <c r="F170" s="82">
        <v>1000</v>
      </c>
      <c r="G170" s="82"/>
      <c r="H170" s="82">
        <v>1000</v>
      </c>
      <c r="I170" s="82">
        <v>787</v>
      </c>
      <c r="J170" s="82">
        <v>213</v>
      </c>
      <c r="K170" s="82"/>
      <c r="L170" s="82"/>
      <c r="M170" s="82">
        <v>0</v>
      </c>
      <c r="N170" s="82"/>
      <c r="O170" s="82"/>
      <c r="P170" s="82"/>
      <c r="Q170" s="67">
        <f>R170+V170+AM170+AN170+AS170+AT170+AY170+AZ170</f>
        <v>187</v>
      </c>
      <c r="R170" s="67">
        <f t="shared" si="194"/>
        <v>187</v>
      </c>
      <c r="S170" s="146">
        <v>148</v>
      </c>
      <c r="T170" s="146">
        <v>39</v>
      </c>
      <c r="U170" s="79"/>
      <c r="V170" s="79"/>
      <c r="W170" s="36"/>
      <c r="X170" s="79"/>
      <c r="Y170" s="12"/>
      <c r="Z170" s="12"/>
      <c r="AA170" s="82">
        <f>F170+Q170</f>
        <v>1187</v>
      </c>
      <c r="AB170" s="82">
        <f t="shared" si="234"/>
        <v>1187</v>
      </c>
      <c r="AC170" s="82">
        <f t="shared" si="234"/>
        <v>935</v>
      </c>
      <c r="AD170" s="82">
        <f t="shared" si="234"/>
        <v>252</v>
      </c>
      <c r="AE170" s="82">
        <f t="shared" si="234"/>
        <v>0</v>
      </c>
      <c r="AF170" s="82">
        <f t="shared" si="234"/>
        <v>0</v>
      </c>
      <c r="AG170" s="82">
        <f>AH170+AI170</f>
        <v>0</v>
      </c>
      <c r="AH170" s="82">
        <f t="shared" si="235"/>
        <v>0</v>
      </c>
      <c r="AI170" s="82">
        <f t="shared" si="235"/>
        <v>0</v>
      </c>
      <c r="AJ170" s="82">
        <f t="shared" si="235"/>
        <v>0</v>
      </c>
      <c r="AK170" s="82"/>
      <c r="AL170" s="82"/>
      <c r="AM170" s="79"/>
      <c r="AN170" s="79"/>
      <c r="AO170" s="82">
        <f t="shared" si="236"/>
        <v>0</v>
      </c>
      <c r="AP170" s="82">
        <f t="shared" si="236"/>
        <v>0</v>
      </c>
      <c r="AQ170" s="82"/>
      <c r="AR170" s="82"/>
      <c r="AS170" s="79"/>
      <c r="AT170" s="79"/>
      <c r="AU170" s="82">
        <f t="shared" si="237"/>
        <v>0</v>
      </c>
      <c r="AV170" s="82">
        <f t="shared" si="237"/>
        <v>0</v>
      </c>
      <c r="AW170" s="82"/>
      <c r="AX170" s="82"/>
      <c r="AY170" s="79"/>
      <c r="AZ170" s="79"/>
      <c r="BA170" s="82">
        <f t="shared" si="238"/>
        <v>0</v>
      </c>
      <c r="BB170" s="82">
        <f t="shared" si="238"/>
        <v>0</v>
      </c>
    </row>
    <row r="171" spans="1:54" s="36" customFormat="1" ht="9" customHeight="1" x14ac:dyDescent="0.2">
      <c r="A171" s="80"/>
      <c r="B171" s="59"/>
      <c r="C171" s="59"/>
      <c r="D171" s="44"/>
      <c r="E171" s="80"/>
      <c r="F171" s="82"/>
      <c r="G171" s="82"/>
      <c r="H171" s="82"/>
      <c r="I171" s="82"/>
      <c r="J171" s="82"/>
      <c r="K171" s="82"/>
      <c r="L171" s="82"/>
      <c r="M171" s="82"/>
      <c r="N171" s="82"/>
      <c r="O171" s="82"/>
      <c r="P171" s="82"/>
      <c r="Q171" s="67"/>
      <c r="R171" s="67"/>
      <c r="S171" s="104"/>
      <c r="T171" s="104"/>
      <c r="AA171" s="82"/>
      <c r="AB171" s="82"/>
      <c r="AC171" s="82"/>
      <c r="AD171" s="82"/>
      <c r="AE171" s="82"/>
      <c r="AF171" s="82"/>
      <c r="AG171" s="82"/>
      <c r="AH171" s="82"/>
      <c r="AI171" s="82"/>
      <c r="AJ171" s="82"/>
      <c r="AK171" s="82"/>
      <c r="AL171" s="82"/>
      <c r="AM171" s="79"/>
      <c r="AN171" s="79"/>
      <c r="AO171" s="82"/>
      <c r="AP171" s="82"/>
      <c r="AQ171" s="82"/>
      <c r="AR171" s="82"/>
      <c r="AS171" s="79"/>
      <c r="AT171" s="79"/>
      <c r="AU171" s="82"/>
      <c r="AV171" s="82"/>
      <c r="AW171" s="82"/>
      <c r="AX171" s="82"/>
      <c r="AY171" s="79"/>
      <c r="AZ171" s="79"/>
      <c r="BA171" s="82"/>
      <c r="BB171" s="82"/>
    </row>
    <row r="172" spans="1:54" s="36" customFormat="1" x14ac:dyDescent="0.2">
      <c r="A172" s="80"/>
      <c r="B172" s="59"/>
      <c r="C172" s="59"/>
      <c r="D172" s="72" t="s">
        <v>36</v>
      </c>
      <c r="E172" s="80"/>
      <c r="F172" s="82"/>
      <c r="G172" s="82"/>
      <c r="H172" s="82"/>
      <c r="I172" s="82"/>
      <c r="J172" s="82"/>
      <c r="K172" s="82"/>
      <c r="L172" s="82"/>
      <c r="M172" s="82"/>
      <c r="N172" s="82"/>
      <c r="O172" s="82"/>
      <c r="P172" s="82"/>
      <c r="Q172" s="67"/>
      <c r="R172" s="67"/>
      <c r="S172" s="104"/>
      <c r="T172" s="104"/>
      <c r="AA172" s="82"/>
      <c r="AB172" s="82"/>
      <c r="AC172" s="82"/>
      <c r="AD172" s="82"/>
      <c r="AE172" s="82"/>
      <c r="AF172" s="82"/>
      <c r="AG172" s="82"/>
      <c r="AH172" s="82"/>
      <c r="AI172" s="82"/>
      <c r="AJ172" s="82"/>
      <c r="AK172" s="82"/>
      <c r="AL172" s="82"/>
      <c r="AM172" s="79"/>
      <c r="AN172" s="79"/>
      <c r="AO172" s="82"/>
      <c r="AP172" s="82"/>
      <c r="AQ172" s="82"/>
      <c r="AR172" s="82"/>
      <c r="AS172" s="79"/>
      <c r="AT172" s="79"/>
      <c r="AU172" s="82"/>
      <c r="AV172" s="82"/>
      <c r="AW172" s="82"/>
      <c r="AX172" s="82"/>
      <c r="AY172" s="79"/>
      <c r="AZ172" s="79"/>
      <c r="BA172" s="82"/>
      <c r="BB172" s="82"/>
    </row>
    <row r="173" spans="1:54" ht="15.75" customHeight="1" x14ac:dyDescent="0.2">
      <c r="A173" s="80" t="s">
        <v>60</v>
      </c>
      <c r="B173" s="15"/>
      <c r="C173" s="15"/>
      <c r="D173" s="13" t="s">
        <v>83</v>
      </c>
      <c r="E173" s="80">
        <v>2020</v>
      </c>
      <c r="F173" s="82">
        <v>1000</v>
      </c>
      <c r="G173" s="82"/>
      <c r="H173" s="82">
        <v>1000</v>
      </c>
      <c r="I173" s="82">
        <v>787</v>
      </c>
      <c r="J173" s="82">
        <v>213</v>
      </c>
      <c r="K173" s="82"/>
      <c r="L173" s="82"/>
      <c r="M173" s="82">
        <v>0</v>
      </c>
      <c r="N173" s="82"/>
      <c r="O173" s="82"/>
      <c r="P173" s="82"/>
      <c r="Q173" s="67">
        <f>R173+V173+AM173+AN173+AS173+AT173+AY173+AZ173</f>
        <v>2253</v>
      </c>
      <c r="R173" s="67">
        <f t="shared" si="194"/>
        <v>2253</v>
      </c>
      <c r="S173" s="146">
        <v>1774</v>
      </c>
      <c r="T173" s="146">
        <v>479</v>
      </c>
      <c r="U173" s="36"/>
      <c r="V173" s="36"/>
      <c r="W173" s="36"/>
      <c r="X173" s="36"/>
      <c r="Y173" s="36"/>
      <c r="Z173" s="36"/>
      <c r="AA173" s="82">
        <f t="shared" ref="AA173:AA177" si="239">F173+Q173</f>
        <v>3253</v>
      </c>
      <c r="AB173" s="82">
        <f t="shared" ref="AB173:AB177" si="240">H173+R173</f>
        <v>3253</v>
      </c>
      <c r="AC173" s="82">
        <f t="shared" ref="AC173:AC177" si="241">I173+S173</f>
        <v>2561</v>
      </c>
      <c r="AD173" s="82">
        <f t="shared" ref="AD173:AD177" si="242">J173+T173</f>
        <v>692</v>
      </c>
      <c r="AE173" s="82">
        <f t="shared" ref="AE173:AE177" si="243">K173+U173</f>
        <v>0</v>
      </c>
      <c r="AF173" s="82">
        <f t="shared" ref="AF173:AF177" si="244">L173+V173</f>
        <v>0</v>
      </c>
      <c r="AG173" s="82">
        <f t="shared" ref="AG173:AG177" si="245">AH173+AI173</f>
        <v>0</v>
      </c>
      <c r="AH173" s="82">
        <f t="shared" ref="AH173:AH177" si="246">N173+X173</f>
        <v>0</v>
      </c>
      <c r="AI173" s="82">
        <f t="shared" ref="AI173:AI177" si="247">O173+Y173</f>
        <v>0</v>
      </c>
      <c r="AJ173" s="82">
        <f t="shared" ref="AJ173:AJ177" si="248">P173+Z173</f>
        <v>0</v>
      </c>
      <c r="AK173" s="82"/>
      <c r="AL173" s="82"/>
      <c r="AM173" s="79"/>
      <c r="AN173" s="79"/>
      <c r="AO173" s="82">
        <f t="shared" ref="AO173:AP177" si="249">AK173+AM173</f>
        <v>0</v>
      </c>
      <c r="AP173" s="82">
        <f t="shared" si="249"/>
        <v>0</v>
      </c>
      <c r="AQ173" s="82"/>
      <c r="AR173" s="82"/>
      <c r="AS173" s="79"/>
      <c r="AT173" s="79"/>
      <c r="AU173" s="82">
        <f t="shared" ref="AU173:AV177" si="250">AQ173+AS173</f>
        <v>0</v>
      </c>
      <c r="AV173" s="82">
        <f t="shared" si="250"/>
        <v>0</v>
      </c>
      <c r="AW173" s="82"/>
      <c r="AX173" s="82"/>
      <c r="AY173" s="79"/>
      <c r="AZ173" s="79"/>
      <c r="BA173" s="82">
        <f t="shared" ref="BA173:BB177" si="251">AW173+AY173</f>
        <v>0</v>
      </c>
      <c r="BB173" s="82">
        <f t="shared" si="251"/>
        <v>0</v>
      </c>
    </row>
    <row r="174" spans="1:54" ht="15.75" customHeight="1" x14ac:dyDescent="0.2">
      <c r="A174" s="80" t="s">
        <v>60</v>
      </c>
      <c r="B174" s="15"/>
      <c r="C174" s="15"/>
      <c r="D174" s="13" t="s">
        <v>84</v>
      </c>
      <c r="E174" s="80">
        <v>2020</v>
      </c>
      <c r="F174" s="82">
        <v>2000</v>
      </c>
      <c r="G174" s="82"/>
      <c r="H174" s="82">
        <v>2000</v>
      </c>
      <c r="I174" s="82">
        <v>1575</v>
      </c>
      <c r="J174" s="82">
        <v>425</v>
      </c>
      <c r="K174" s="82"/>
      <c r="L174" s="82"/>
      <c r="M174" s="82">
        <v>0</v>
      </c>
      <c r="N174" s="82"/>
      <c r="O174" s="82"/>
      <c r="P174" s="82"/>
      <c r="Q174" s="67">
        <f>R174+V174+AM174+AN174+AS174+AT174+AY174+AZ174</f>
        <v>0</v>
      </c>
      <c r="R174" s="67">
        <f t="shared" si="194"/>
        <v>0</v>
      </c>
      <c r="S174" s="146"/>
      <c r="T174" s="146"/>
      <c r="U174" s="79"/>
      <c r="V174" s="79"/>
      <c r="W174" s="36"/>
      <c r="X174" s="79"/>
      <c r="Y174" s="12"/>
      <c r="Z174" s="12"/>
      <c r="AA174" s="82">
        <f t="shared" si="239"/>
        <v>2000</v>
      </c>
      <c r="AB174" s="82">
        <f t="shared" si="240"/>
        <v>2000</v>
      </c>
      <c r="AC174" s="82">
        <f t="shared" si="241"/>
        <v>1575</v>
      </c>
      <c r="AD174" s="82">
        <f t="shared" si="242"/>
        <v>425</v>
      </c>
      <c r="AE174" s="82">
        <f t="shared" si="243"/>
        <v>0</v>
      </c>
      <c r="AF174" s="82">
        <f t="shared" si="244"/>
        <v>0</v>
      </c>
      <c r="AG174" s="82">
        <f t="shared" si="245"/>
        <v>0</v>
      </c>
      <c r="AH174" s="82">
        <f t="shared" si="246"/>
        <v>0</v>
      </c>
      <c r="AI174" s="82">
        <f t="shared" si="247"/>
        <v>0</v>
      </c>
      <c r="AJ174" s="82">
        <f t="shared" si="248"/>
        <v>0</v>
      </c>
      <c r="AK174" s="82"/>
      <c r="AL174" s="82"/>
      <c r="AM174" s="79"/>
      <c r="AN174" s="79"/>
      <c r="AO174" s="82">
        <f t="shared" si="249"/>
        <v>0</v>
      </c>
      <c r="AP174" s="82">
        <f t="shared" si="249"/>
        <v>0</v>
      </c>
      <c r="AQ174" s="82"/>
      <c r="AR174" s="82"/>
      <c r="AS174" s="79"/>
      <c r="AT174" s="79"/>
      <c r="AU174" s="82">
        <f t="shared" si="250"/>
        <v>0</v>
      </c>
      <c r="AV174" s="82">
        <f t="shared" si="250"/>
        <v>0</v>
      </c>
      <c r="AW174" s="82"/>
      <c r="AX174" s="82"/>
      <c r="AY174" s="79"/>
      <c r="AZ174" s="79"/>
      <c r="BA174" s="82">
        <f t="shared" si="251"/>
        <v>0</v>
      </c>
      <c r="BB174" s="82">
        <f t="shared" si="251"/>
        <v>0</v>
      </c>
    </row>
    <row r="175" spans="1:54" ht="15.75" customHeight="1" x14ac:dyDescent="0.2">
      <c r="A175" s="80" t="s">
        <v>60</v>
      </c>
      <c r="B175" s="15"/>
      <c r="C175" s="15"/>
      <c r="D175" s="13" t="s">
        <v>85</v>
      </c>
      <c r="E175" s="80">
        <v>2020</v>
      </c>
      <c r="F175" s="82">
        <v>2000</v>
      </c>
      <c r="G175" s="82"/>
      <c r="H175" s="82">
        <v>2000</v>
      </c>
      <c r="I175" s="82">
        <v>1575</v>
      </c>
      <c r="J175" s="82">
        <v>425</v>
      </c>
      <c r="K175" s="82"/>
      <c r="L175" s="82"/>
      <c r="M175" s="82">
        <v>0</v>
      </c>
      <c r="N175" s="82"/>
      <c r="O175" s="82"/>
      <c r="P175" s="82"/>
      <c r="Q175" s="67">
        <f>R175+V175+AM175+AN175+AS175+AT175+AY175+AZ175</f>
        <v>1078</v>
      </c>
      <c r="R175" s="67">
        <f t="shared" si="194"/>
        <v>1078</v>
      </c>
      <c r="S175" s="146">
        <v>849</v>
      </c>
      <c r="T175" s="146">
        <v>229</v>
      </c>
      <c r="U175" s="79"/>
      <c r="V175" s="79"/>
      <c r="W175" s="36"/>
      <c r="X175" s="79"/>
      <c r="Y175" s="12"/>
      <c r="Z175" s="12"/>
      <c r="AA175" s="82">
        <f t="shared" si="239"/>
        <v>3078</v>
      </c>
      <c r="AB175" s="82">
        <f t="shared" si="240"/>
        <v>3078</v>
      </c>
      <c r="AC175" s="82">
        <f t="shared" si="241"/>
        <v>2424</v>
      </c>
      <c r="AD175" s="82">
        <f t="shared" si="242"/>
        <v>654</v>
      </c>
      <c r="AE175" s="82">
        <f t="shared" si="243"/>
        <v>0</v>
      </c>
      <c r="AF175" s="82">
        <f t="shared" si="244"/>
        <v>0</v>
      </c>
      <c r="AG175" s="82">
        <f t="shared" si="245"/>
        <v>0</v>
      </c>
      <c r="AH175" s="82">
        <f t="shared" si="246"/>
        <v>0</v>
      </c>
      <c r="AI175" s="82">
        <f t="shared" si="247"/>
        <v>0</v>
      </c>
      <c r="AJ175" s="82">
        <f t="shared" si="248"/>
        <v>0</v>
      </c>
      <c r="AK175" s="82"/>
      <c r="AL175" s="82"/>
      <c r="AM175" s="79"/>
      <c r="AN175" s="79"/>
      <c r="AO175" s="82">
        <f t="shared" si="249"/>
        <v>0</v>
      </c>
      <c r="AP175" s="82">
        <f t="shared" si="249"/>
        <v>0</v>
      </c>
      <c r="AQ175" s="82"/>
      <c r="AR175" s="82"/>
      <c r="AS175" s="79"/>
      <c r="AT175" s="79"/>
      <c r="AU175" s="82">
        <f t="shared" si="250"/>
        <v>0</v>
      </c>
      <c r="AV175" s="82">
        <f t="shared" si="250"/>
        <v>0</v>
      </c>
      <c r="AW175" s="82"/>
      <c r="AX175" s="82"/>
      <c r="AY175" s="79"/>
      <c r="AZ175" s="79"/>
      <c r="BA175" s="82">
        <f t="shared" si="251"/>
        <v>0</v>
      </c>
      <c r="BB175" s="82">
        <f t="shared" si="251"/>
        <v>0</v>
      </c>
    </row>
    <row r="176" spans="1:54" ht="15.75" customHeight="1" x14ac:dyDescent="0.2">
      <c r="A176" s="80" t="s">
        <v>60</v>
      </c>
      <c r="B176" s="15"/>
      <c r="C176" s="15"/>
      <c r="D176" s="13" t="s">
        <v>86</v>
      </c>
      <c r="E176" s="80">
        <v>2020</v>
      </c>
      <c r="F176" s="82">
        <v>9000</v>
      </c>
      <c r="G176" s="82"/>
      <c r="H176" s="82">
        <v>9000</v>
      </c>
      <c r="I176" s="82">
        <v>7087</v>
      </c>
      <c r="J176" s="82">
        <v>1913</v>
      </c>
      <c r="K176" s="82"/>
      <c r="L176" s="82"/>
      <c r="M176" s="82">
        <v>0</v>
      </c>
      <c r="N176" s="82"/>
      <c r="O176" s="82"/>
      <c r="P176" s="82"/>
      <c r="Q176" s="67">
        <f>R176+V176+AM176+AN176+AS176+AT176+AY176+AZ176</f>
        <v>-1638</v>
      </c>
      <c r="R176" s="67">
        <f t="shared" si="194"/>
        <v>-1638</v>
      </c>
      <c r="S176" s="146">
        <v>-1290</v>
      </c>
      <c r="T176" s="146">
        <v>-348</v>
      </c>
      <c r="U176" s="159"/>
      <c r="V176" s="159"/>
      <c r="W176" s="159"/>
      <c r="X176" s="159"/>
      <c r="Y176" s="159"/>
      <c r="Z176" s="159"/>
      <c r="AA176" s="82">
        <f t="shared" si="239"/>
        <v>7362</v>
      </c>
      <c r="AB176" s="82">
        <f t="shared" si="240"/>
        <v>7362</v>
      </c>
      <c r="AC176" s="82">
        <f t="shared" si="241"/>
        <v>5797</v>
      </c>
      <c r="AD176" s="82">
        <f t="shared" si="242"/>
        <v>1565</v>
      </c>
      <c r="AE176" s="82">
        <f t="shared" si="243"/>
        <v>0</v>
      </c>
      <c r="AF176" s="82">
        <f t="shared" si="244"/>
        <v>0</v>
      </c>
      <c r="AG176" s="82">
        <f t="shared" si="245"/>
        <v>0</v>
      </c>
      <c r="AH176" s="82">
        <f t="shared" si="246"/>
        <v>0</v>
      </c>
      <c r="AI176" s="82">
        <f t="shared" si="247"/>
        <v>0</v>
      </c>
      <c r="AJ176" s="82">
        <f t="shared" si="248"/>
        <v>0</v>
      </c>
      <c r="AK176" s="82"/>
      <c r="AL176" s="82"/>
      <c r="AM176" s="159"/>
      <c r="AN176" s="159"/>
      <c r="AO176" s="82">
        <f t="shared" si="249"/>
        <v>0</v>
      </c>
      <c r="AP176" s="82">
        <f t="shared" si="249"/>
        <v>0</v>
      </c>
      <c r="AQ176" s="82"/>
      <c r="AR176" s="82"/>
      <c r="AS176" s="159"/>
      <c r="AT176" s="159"/>
      <c r="AU176" s="82">
        <f t="shared" si="250"/>
        <v>0</v>
      </c>
      <c r="AV176" s="82">
        <f t="shared" si="250"/>
        <v>0</v>
      </c>
      <c r="AW176" s="82"/>
      <c r="AX176" s="82"/>
      <c r="AY176" s="159"/>
      <c r="AZ176" s="159"/>
      <c r="BA176" s="82">
        <f t="shared" si="251"/>
        <v>0</v>
      </c>
      <c r="BB176" s="82">
        <f t="shared" si="251"/>
        <v>0</v>
      </c>
    </row>
    <row r="177" spans="1:54" ht="15.75" customHeight="1" x14ac:dyDescent="0.2">
      <c r="A177" s="80" t="s">
        <v>60</v>
      </c>
      <c r="B177" s="15"/>
      <c r="C177" s="15"/>
      <c r="D177" s="13" t="s">
        <v>86</v>
      </c>
      <c r="E177" s="80">
        <v>2020</v>
      </c>
      <c r="F177" s="82"/>
      <c r="G177" s="82"/>
      <c r="H177" s="82"/>
      <c r="I177" s="82"/>
      <c r="J177" s="82"/>
      <c r="K177" s="82"/>
      <c r="L177" s="82"/>
      <c r="M177" s="82">
        <v>0</v>
      </c>
      <c r="N177" s="82"/>
      <c r="O177" s="82"/>
      <c r="P177" s="82"/>
      <c r="Q177" s="159">
        <f>R177+V177+AM177+AN177+AS177+AT177+AY177+AZ177</f>
        <v>31500</v>
      </c>
      <c r="R177" s="159">
        <f t="shared" si="194"/>
        <v>31500</v>
      </c>
      <c r="S177" s="159">
        <v>24803</v>
      </c>
      <c r="T177" s="159">
        <v>6697</v>
      </c>
      <c r="U177" s="159"/>
      <c r="V177" s="159"/>
      <c r="W177" s="159"/>
      <c r="X177" s="159"/>
      <c r="Y177" s="159"/>
      <c r="Z177" s="159"/>
      <c r="AA177" s="82">
        <f t="shared" si="239"/>
        <v>31500</v>
      </c>
      <c r="AB177" s="82">
        <f t="shared" si="240"/>
        <v>31500</v>
      </c>
      <c r="AC177" s="82">
        <f t="shared" si="241"/>
        <v>24803</v>
      </c>
      <c r="AD177" s="82">
        <f t="shared" si="242"/>
        <v>6697</v>
      </c>
      <c r="AE177" s="82">
        <f t="shared" si="243"/>
        <v>0</v>
      </c>
      <c r="AF177" s="82">
        <f t="shared" si="244"/>
        <v>0</v>
      </c>
      <c r="AG177" s="82">
        <f t="shared" si="245"/>
        <v>0</v>
      </c>
      <c r="AH177" s="82">
        <f t="shared" si="246"/>
        <v>0</v>
      </c>
      <c r="AI177" s="82">
        <f t="shared" si="247"/>
        <v>0</v>
      </c>
      <c r="AJ177" s="82">
        <f t="shared" si="248"/>
        <v>0</v>
      </c>
      <c r="AK177" s="82"/>
      <c r="AL177" s="82"/>
      <c r="AM177" s="159"/>
      <c r="AN177" s="159"/>
      <c r="AO177" s="82">
        <f t="shared" si="249"/>
        <v>0</v>
      </c>
      <c r="AP177" s="82">
        <f t="shared" si="249"/>
        <v>0</v>
      </c>
      <c r="AQ177" s="82"/>
      <c r="AR177" s="82"/>
      <c r="AS177" s="159"/>
      <c r="AT177" s="159"/>
      <c r="AU177" s="82">
        <f t="shared" si="250"/>
        <v>0</v>
      </c>
      <c r="AV177" s="82">
        <f t="shared" si="250"/>
        <v>0</v>
      </c>
      <c r="AW177" s="82"/>
      <c r="AX177" s="82"/>
      <c r="AY177" s="159"/>
      <c r="AZ177" s="159"/>
      <c r="BA177" s="82">
        <f t="shared" si="251"/>
        <v>0</v>
      </c>
      <c r="BB177" s="82">
        <f t="shared" si="251"/>
        <v>0</v>
      </c>
    </row>
    <row r="178" spans="1:54" s="36" customFormat="1" ht="6" customHeight="1" thickBot="1" x14ac:dyDescent="0.25">
      <c r="A178" s="88"/>
      <c r="B178" s="45"/>
      <c r="C178" s="45"/>
      <c r="D178" s="46"/>
      <c r="E178" s="47"/>
      <c r="F178" s="89"/>
      <c r="G178" s="89"/>
      <c r="H178" s="89"/>
      <c r="I178" s="89"/>
      <c r="J178" s="89"/>
      <c r="K178" s="89"/>
      <c r="L178" s="89"/>
      <c r="M178" s="89"/>
      <c r="N178" s="89"/>
      <c r="O178" s="89"/>
      <c r="P178" s="89"/>
      <c r="Q178" s="67"/>
      <c r="R178" s="67"/>
      <c r="S178" s="79"/>
      <c r="T178" s="79"/>
      <c r="U178" s="79"/>
      <c r="V178" s="79"/>
      <c r="W178" s="123"/>
      <c r="X178" s="79"/>
      <c r="Y178" s="12"/>
      <c r="Z178" s="12"/>
      <c r="AA178" s="89"/>
      <c r="AB178" s="89"/>
      <c r="AC178" s="89"/>
      <c r="AD178" s="89"/>
      <c r="AE178" s="89"/>
      <c r="AF178" s="89"/>
      <c r="AG178" s="89"/>
      <c r="AH178" s="89"/>
      <c r="AI178" s="89"/>
      <c r="AJ178" s="89"/>
      <c r="AK178" s="89"/>
      <c r="AL178" s="89"/>
      <c r="AM178" s="79"/>
      <c r="AN178" s="79"/>
      <c r="AO178" s="89"/>
      <c r="AP178" s="89"/>
      <c r="AQ178" s="89"/>
      <c r="AR178" s="89"/>
      <c r="AS178" s="79"/>
      <c r="AT178" s="79"/>
      <c r="AU178" s="89"/>
      <c r="AV178" s="89"/>
      <c r="AW178" s="89"/>
      <c r="AX178" s="89"/>
      <c r="AY178" s="79"/>
      <c r="AZ178" s="79"/>
      <c r="BA178" s="89"/>
      <c r="BB178" s="89"/>
    </row>
    <row r="179" spans="1:54" ht="29.25" customHeight="1" thickBot="1" x14ac:dyDescent="0.25">
      <c r="A179" s="21"/>
      <c r="B179" s="100"/>
      <c r="C179" s="100"/>
      <c r="D179" s="55" t="s">
        <v>140</v>
      </c>
      <c r="E179" s="21"/>
      <c r="F179" s="95"/>
      <c r="G179" s="95"/>
      <c r="H179" s="95">
        <f t="shared" ref="H179:P179" si="252">SUM(H170:H176)</f>
        <v>15000</v>
      </c>
      <c r="I179" s="95">
        <f t="shared" si="252"/>
        <v>11811</v>
      </c>
      <c r="J179" s="95">
        <f t="shared" si="252"/>
        <v>3189</v>
      </c>
      <c r="K179" s="95">
        <f t="shared" si="252"/>
        <v>0</v>
      </c>
      <c r="L179" s="95">
        <f t="shared" si="252"/>
        <v>0</v>
      </c>
      <c r="M179" s="95">
        <f t="shared" si="252"/>
        <v>0</v>
      </c>
      <c r="N179" s="95">
        <f t="shared" si="252"/>
        <v>0</v>
      </c>
      <c r="O179" s="95">
        <f t="shared" si="252"/>
        <v>0</v>
      </c>
      <c r="P179" s="95">
        <f t="shared" si="252"/>
        <v>0</v>
      </c>
      <c r="Q179" s="95">
        <f t="shared" ref="Q179:R179" si="253">SUM(Q168:Q177)</f>
        <v>36200</v>
      </c>
      <c r="R179" s="95">
        <f t="shared" si="253"/>
        <v>36200</v>
      </c>
      <c r="S179" s="95">
        <f>SUM(S168:S177)</f>
        <v>28504</v>
      </c>
      <c r="T179" s="95">
        <f>SUM(T168:T177)</f>
        <v>7696</v>
      </c>
      <c r="U179" s="95">
        <f t="shared" ref="U179:AX179" si="254">SUM(U168:U177)</f>
        <v>0</v>
      </c>
      <c r="V179" s="95">
        <f t="shared" si="254"/>
        <v>0</v>
      </c>
      <c r="W179" s="95">
        <f t="shared" si="254"/>
        <v>0</v>
      </c>
      <c r="X179" s="95">
        <f t="shared" si="254"/>
        <v>0</v>
      </c>
      <c r="Y179" s="95">
        <f t="shared" si="254"/>
        <v>0</v>
      </c>
      <c r="Z179" s="95">
        <f t="shared" si="254"/>
        <v>0</v>
      </c>
      <c r="AA179" s="95">
        <f t="shared" si="254"/>
        <v>51200</v>
      </c>
      <c r="AB179" s="95">
        <f t="shared" si="254"/>
        <v>51200</v>
      </c>
      <c r="AC179" s="95">
        <f t="shared" si="254"/>
        <v>40315</v>
      </c>
      <c r="AD179" s="95">
        <f t="shared" si="254"/>
        <v>10885</v>
      </c>
      <c r="AE179" s="95">
        <f t="shared" si="254"/>
        <v>0</v>
      </c>
      <c r="AF179" s="95">
        <f t="shared" si="254"/>
        <v>0</v>
      </c>
      <c r="AG179" s="95">
        <f t="shared" si="254"/>
        <v>0</v>
      </c>
      <c r="AH179" s="95">
        <f t="shared" si="254"/>
        <v>0</v>
      </c>
      <c r="AI179" s="95">
        <f t="shared" si="254"/>
        <v>0</v>
      </c>
      <c r="AJ179" s="95">
        <f t="shared" si="254"/>
        <v>0</v>
      </c>
      <c r="AK179" s="95">
        <f t="shared" si="254"/>
        <v>0</v>
      </c>
      <c r="AL179" s="95">
        <f t="shared" si="254"/>
        <v>0</v>
      </c>
      <c r="AM179" s="95">
        <f>SUM(AM170:AM176)</f>
        <v>0</v>
      </c>
      <c r="AN179" s="95">
        <f>SUM(AN170:AN176)</f>
        <v>0</v>
      </c>
      <c r="AO179" s="95">
        <f>SUM(AO170:AO176)</f>
        <v>0</v>
      </c>
      <c r="AP179" s="95">
        <f>SUM(AP170:AP176)</f>
        <v>0</v>
      </c>
      <c r="AQ179" s="95">
        <f t="shared" si="254"/>
        <v>0</v>
      </c>
      <c r="AR179" s="95">
        <f t="shared" si="254"/>
        <v>0</v>
      </c>
      <c r="AS179" s="95">
        <f>SUM(AS170:AS176)</f>
        <v>0</v>
      </c>
      <c r="AT179" s="95">
        <f>SUM(AT170:AT176)</f>
        <v>0</v>
      </c>
      <c r="AU179" s="95">
        <f>SUM(AU170:AU176)</f>
        <v>0</v>
      </c>
      <c r="AV179" s="95">
        <f>SUM(AV170:AV176)</f>
        <v>0</v>
      </c>
      <c r="AW179" s="95">
        <f t="shared" si="254"/>
        <v>0</v>
      </c>
      <c r="AX179" s="95">
        <f t="shared" si="254"/>
        <v>0</v>
      </c>
      <c r="AY179" s="95">
        <f t="shared" ref="AY179:BB179" si="255">SUM(AY170:AY176)</f>
        <v>0</v>
      </c>
      <c r="AZ179" s="95">
        <f t="shared" si="255"/>
        <v>0</v>
      </c>
      <c r="BA179" s="95">
        <f t="shared" si="255"/>
        <v>0</v>
      </c>
      <c r="BB179" s="95">
        <f t="shared" si="255"/>
        <v>0</v>
      </c>
    </row>
    <row r="180" spans="1:54" s="36" customFormat="1" x14ac:dyDescent="0.2">
      <c r="A180" s="29"/>
      <c r="B180" s="30"/>
      <c r="C180" s="30"/>
      <c r="D180" s="11"/>
      <c r="E180" s="29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124"/>
      <c r="R180" s="124"/>
      <c r="S180" s="124"/>
      <c r="T180" s="124"/>
      <c r="U180" s="124"/>
      <c r="V180" s="124"/>
      <c r="W180" s="124"/>
      <c r="X180" s="124"/>
      <c r="Y180" s="124"/>
      <c r="Z180" s="124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124"/>
      <c r="AN180" s="124"/>
      <c r="AO180" s="87"/>
      <c r="AP180" s="87"/>
      <c r="AQ180" s="87"/>
      <c r="AR180" s="87"/>
      <c r="AS180" s="124"/>
      <c r="AT180" s="124"/>
      <c r="AU180" s="87"/>
      <c r="AV180" s="87"/>
      <c r="AW180" s="87"/>
      <c r="AX180" s="87"/>
      <c r="AY180" s="124"/>
      <c r="AZ180" s="124"/>
      <c r="BA180" s="87"/>
      <c r="BB180" s="87"/>
    </row>
    <row r="181" spans="1:54" s="36" customFormat="1" x14ac:dyDescent="0.2">
      <c r="A181" s="80"/>
      <c r="B181" s="22">
        <v>211401</v>
      </c>
      <c r="C181" s="16"/>
      <c r="D181" s="40" t="s">
        <v>87</v>
      </c>
      <c r="E181" s="80"/>
      <c r="F181" s="82"/>
      <c r="G181" s="82"/>
      <c r="H181" s="82"/>
      <c r="I181" s="82"/>
      <c r="J181" s="82"/>
      <c r="K181" s="83"/>
      <c r="L181" s="83"/>
      <c r="M181" s="82"/>
      <c r="N181" s="82"/>
      <c r="O181" s="82"/>
      <c r="P181" s="82"/>
      <c r="Q181" s="124"/>
      <c r="R181" s="124"/>
      <c r="S181" s="124"/>
      <c r="T181" s="124"/>
      <c r="U181" s="124"/>
      <c r="V181" s="124"/>
      <c r="W181" s="124"/>
      <c r="X181" s="124"/>
      <c r="Y181" s="124"/>
      <c r="Z181" s="124"/>
      <c r="AA181" s="82"/>
      <c r="AB181" s="82"/>
      <c r="AC181" s="82"/>
      <c r="AD181" s="82"/>
      <c r="AE181" s="83"/>
      <c r="AF181" s="83"/>
      <c r="AG181" s="82"/>
      <c r="AH181" s="82"/>
      <c r="AI181" s="82"/>
      <c r="AJ181" s="82"/>
      <c r="AK181" s="82"/>
      <c r="AL181" s="82"/>
      <c r="AM181" s="124"/>
      <c r="AN181" s="124"/>
      <c r="AO181" s="82"/>
      <c r="AP181" s="82"/>
      <c r="AQ181" s="82"/>
      <c r="AR181" s="82"/>
      <c r="AS181" s="124"/>
      <c r="AT181" s="124"/>
      <c r="AU181" s="82"/>
      <c r="AV181" s="82"/>
      <c r="AW181" s="82"/>
      <c r="AX181" s="82"/>
      <c r="AY181" s="124"/>
      <c r="AZ181" s="124"/>
      <c r="BA181" s="82"/>
      <c r="BB181" s="82"/>
    </row>
    <row r="182" spans="1:54" s="36" customFormat="1" x14ac:dyDescent="0.2">
      <c r="A182" s="80"/>
      <c r="B182" s="41"/>
      <c r="C182" s="41"/>
      <c r="D182" s="42"/>
      <c r="E182" s="80"/>
      <c r="F182" s="84"/>
      <c r="G182" s="84"/>
      <c r="H182" s="84"/>
      <c r="I182" s="84"/>
      <c r="J182" s="84"/>
      <c r="K182" s="82"/>
      <c r="L182" s="82"/>
      <c r="M182" s="84"/>
      <c r="N182" s="84"/>
      <c r="O182" s="84"/>
      <c r="P182" s="84"/>
      <c r="Q182" s="96"/>
      <c r="R182" s="96"/>
      <c r="S182" s="96"/>
      <c r="T182" s="96"/>
      <c r="U182" s="96"/>
      <c r="V182" s="96"/>
      <c r="W182" s="96"/>
      <c r="X182" s="96"/>
      <c r="Y182" s="96"/>
      <c r="Z182" s="96"/>
      <c r="AA182" s="84"/>
      <c r="AB182" s="84"/>
      <c r="AC182" s="84"/>
      <c r="AD182" s="84"/>
      <c r="AE182" s="82"/>
      <c r="AF182" s="82"/>
      <c r="AG182" s="84"/>
      <c r="AH182" s="84"/>
      <c r="AI182" s="84"/>
      <c r="AJ182" s="84"/>
      <c r="AK182" s="84"/>
      <c r="AL182" s="84"/>
      <c r="AM182" s="96"/>
      <c r="AN182" s="96"/>
      <c r="AO182" s="84"/>
      <c r="AP182" s="84"/>
      <c r="AQ182" s="84"/>
      <c r="AR182" s="84"/>
      <c r="AS182" s="96"/>
      <c r="AT182" s="96"/>
      <c r="AU182" s="84"/>
      <c r="AV182" s="84"/>
      <c r="AW182" s="84"/>
      <c r="AX182" s="84"/>
      <c r="AY182" s="96"/>
      <c r="AZ182" s="96"/>
      <c r="BA182" s="84"/>
      <c r="BB182" s="84"/>
    </row>
    <row r="183" spans="1:54" s="36" customFormat="1" x14ac:dyDescent="0.2">
      <c r="A183" s="80"/>
      <c r="B183" s="59"/>
      <c r="C183" s="59"/>
      <c r="D183" s="72" t="s">
        <v>36</v>
      </c>
      <c r="E183" s="80"/>
      <c r="F183" s="82"/>
      <c r="G183" s="82"/>
      <c r="H183" s="82"/>
      <c r="I183" s="82"/>
      <c r="J183" s="82"/>
      <c r="K183" s="82"/>
      <c r="L183" s="82"/>
      <c r="M183" s="82"/>
      <c r="N183" s="82"/>
      <c r="O183" s="82"/>
      <c r="P183" s="82"/>
      <c r="Q183" s="96"/>
      <c r="R183" s="96"/>
      <c r="S183" s="96"/>
      <c r="T183" s="96"/>
      <c r="U183" s="96"/>
      <c r="V183" s="96"/>
      <c r="W183" s="96"/>
      <c r="X183" s="96"/>
      <c r="Y183" s="96"/>
      <c r="Z183" s="96"/>
      <c r="AA183" s="82"/>
      <c r="AB183" s="82"/>
      <c r="AC183" s="82"/>
      <c r="AD183" s="82"/>
      <c r="AE183" s="82"/>
      <c r="AF183" s="82"/>
      <c r="AG183" s="82"/>
      <c r="AH183" s="82"/>
      <c r="AI183" s="82"/>
      <c r="AJ183" s="82"/>
      <c r="AK183" s="82"/>
      <c r="AL183" s="82"/>
      <c r="AM183" s="96"/>
      <c r="AN183" s="96"/>
      <c r="AO183" s="82"/>
      <c r="AP183" s="82"/>
      <c r="AQ183" s="82"/>
      <c r="AR183" s="82"/>
      <c r="AS183" s="96"/>
      <c r="AT183" s="96"/>
      <c r="AU183" s="82"/>
      <c r="AV183" s="82"/>
      <c r="AW183" s="82"/>
      <c r="AX183" s="82"/>
      <c r="AY183" s="96"/>
      <c r="AZ183" s="96"/>
      <c r="BA183" s="82"/>
      <c r="BB183" s="82"/>
    </row>
    <row r="184" spans="1:54" ht="15.75" customHeight="1" x14ac:dyDescent="0.2">
      <c r="A184" s="80" t="s">
        <v>60</v>
      </c>
      <c r="B184" s="15"/>
      <c r="C184" s="15"/>
      <c r="D184" s="13" t="s">
        <v>207</v>
      </c>
      <c r="E184" s="80">
        <v>2020</v>
      </c>
      <c r="F184" s="82">
        <v>700</v>
      </c>
      <c r="G184" s="82"/>
      <c r="H184" s="82">
        <v>700</v>
      </c>
      <c r="I184" s="82">
        <v>551</v>
      </c>
      <c r="J184" s="82">
        <v>149</v>
      </c>
      <c r="K184" s="82"/>
      <c r="L184" s="82"/>
      <c r="M184" s="82">
        <v>0</v>
      </c>
      <c r="N184" s="82"/>
      <c r="O184" s="82"/>
      <c r="P184" s="82"/>
      <c r="Q184" s="67">
        <f t="shared" ref="Q184:Q189" si="256">R184+V184+AM184+AN184+AS184+AT184+AY184+AZ184</f>
        <v>-700</v>
      </c>
      <c r="R184" s="67">
        <f t="shared" si="194"/>
        <v>-700</v>
      </c>
      <c r="S184" s="146">
        <v>-551</v>
      </c>
      <c r="T184" s="146">
        <v>-149</v>
      </c>
      <c r="U184" s="79"/>
      <c r="V184" s="79"/>
      <c r="W184" s="36"/>
      <c r="X184" s="79"/>
      <c r="Y184" s="12"/>
      <c r="Z184" s="12"/>
      <c r="AA184" s="82">
        <f t="shared" ref="AA184:AA187" si="257">F184+Q184</f>
        <v>0</v>
      </c>
      <c r="AB184" s="82">
        <f t="shared" ref="AB184:AB187" si="258">H184+R184</f>
        <v>0</v>
      </c>
      <c r="AC184" s="82">
        <f t="shared" ref="AC184:AC187" si="259">I184+S184</f>
        <v>0</v>
      </c>
      <c r="AD184" s="82">
        <f t="shared" ref="AD184:AD187" si="260">J184+T184</f>
        <v>0</v>
      </c>
      <c r="AE184" s="82">
        <f t="shared" ref="AE184:AE187" si="261">K184+U184</f>
        <v>0</v>
      </c>
      <c r="AF184" s="82">
        <f t="shared" ref="AF184:AF187" si="262">L184+V184</f>
        <v>0</v>
      </c>
      <c r="AG184" s="82">
        <f t="shared" ref="AG184:AG187" si="263">AH184+AI184</f>
        <v>0</v>
      </c>
      <c r="AH184" s="82">
        <f t="shared" ref="AH184:AH187" si="264">N184+X184</f>
        <v>0</v>
      </c>
      <c r="AI184" s="82">
        <f t="shared" ref="AI184:AI187" si="265">O184+Y184</f>
        <v>0</v>
      </c>
      <c r="AJ184" s="82">
        <f t="shared" ref="AJ184:AJ187" si="266">P184+Z184</f>
        <v>0</v>
      </c>
      <c r="AK184" s="82"/>
      <c r="AL184" s="82"/>
      <c r="AM184" s="79"/>
      <c r="AN184" s="79"/>
      <c r="AO184" s="82">
        <f t="shared" ref="AO184:AP189" si="267">AK184+AM184</f>
        <v>0</v>
      </c>
      <c r="AP184" s="82">
        <f t="shared" si="267"/>
        <v>0</v>
      </c>
      <c r="AQ184" s="82"/>
      <c r="AR184" s="82"/>
      <c r="AS184" s="79"/>
      <c r="AT184" s="79"/>
      <c r="AU184" s="82">
        <f t="shared" ref="AU184:AV189" si="268">AQ184+AS184</f>
        <v>0</v>
      </c>
      <c r="AV184" s="82">
        <f t="shared" si="268"/>
        <v>0</v>
      </c>
      <c r="AW184" s="82"/>
      <c r="AX184" s="82"/>
      <c r="AY184" s="79"/>
      <c r="AZ184" s="79"/>
      <c r="BA184" s="82">
        <f t="shared" ref="BA184:BB189" si="269">AW184+AY184</f>
        <v>0</v>
      </c>
      <c r="BB184" s="82">
        <f t="shared" si="269"/>
        <v>0</v>
      </c>
    </row>
    <row r="185" spans="1:54" ht="15.75" customHeight="1" x14ac:dyDescent="0.2">
      <c r="A185" s="80" t="s">
        <v>60</v>
      </c>
      <c r="B185" s="15"/>
      <c r="C185" s="15"/>
      <c r="D185" s="143" t="s">
        <v>252</v>
      </c>
      <c r="E185" s="144">
        <v>2020</v>
      </c>
      <c r="F185" s="82"/>
      <c r="G185" s="82"/>
      <c r="H185" s="82"/>
      <c r="I185" s="82"/>
      <c r="J185" s="82"/>
      <c r="K185" s="82"/>
      <c r="L185" s="82"/>
      <c r="M185" s="82">
        <v>0</v>
      </c>
      <c r="N185" s="82"/>
      <c r="O185" s="82"/>
      <c r="P185" s="82"/>
      <c r="Q185" s="67">
        <f t="shared" si="256"/>
        <v>700</v>
      </c>
      <c r="R185" s="67">
        <f t="shared" si="194"/>
        <v>700</v>
      </c>
      <c r="S185" s="146">
        <v>551</v>
      </c>
      <c r="T185" s="146">
        <v>149</v>
      </c>
      <c r="U185" s="79"/>
      <c r="V185" s="79"/>
      <c r="W185" s="36"/>
      <c r="X185" s="79"/>
      <c r="Y185" s="12"/>
      <c r="Z185" s="12"/>
      <c r="AA185" s="82">
        <f t="shared" ref="AA185" si="270">F185+Q185</f>
        <v>700</v>
      </c>
      <c r="AB185" s="82">
        <f t="shared" ref="AB185" si="271">H185+R185</f>
        <v>700</v>
      </c>
      <c r="AC185" s="82">
        <f t="shared" ref="AC185" si="272">I185+S185</f>
        <v>551</v>
      </c>
      <c r="AD185" s="82">
        <f t="shared" ref="AD185" si="273">J185+T185</f>
        <v>149</v>
      </c>
      <c r="AE185" s="82">
        <f t="shared" ref="AE185" si="274">K185+U185</f>
        <v>0</v>
      </c>
      <c r="AF185" s="82">
        <f t="shared" ref="AF185" si="275">L185+V185</f>
        <v>0</v>
      </c>
      <c r="AG185" s="82">
        <f t="shared" ref="AG185" si="276">AH185+AI185</f>
        <v>0</v>
      </c>
      <c r="AH185" s="82">
        <f t="shared" ref="AH185" si="277">N185+X185</f>
        <v>0</v>
      </c>
      <c r="AI185" s="82">
        <f t="shared" ref="AI185" si="278">O185+Y185</f>
        <v>0</v>
      </c>
      <c r="AJ185" s="82">
        <f t="shared" ref="AJ185" si="279">P185+Z185</f>
        <v>0</v>
      </c>
      <c r="AK185" s="82"/>
      <c r="AL185" s="82"/>
      <c r="AM185" s="79"/>
      <c r="AN185" s="79"/>
      <c r="AO185" s="82">
        <f t="shared" si="267"/>
        <v>0</v>
      </c>
      <c r="AP185" s="82">
        <f t="shared" si="267"/>
        <v>0</v>
      </c>
      <c r="AQ185" s="82"/>
      <c r="AR185" s="82"/>
      <c r="AS185" s="79"/>
      <c r="AT185" s="79"/>
      <c r="AU185" s="82">
        <f t="shared" si="268"/>
        <v>0</v>
      </c>
      <c r="AV185" s="82">
        <f t="shared" si="268"/>
        <v>0</v>
      </c>
      <c r="AW185" s="82"/>
      <c r="AX185" s="82"/>
      <c r="AY185" s="79"/>
      <c r="AZ185" s="79"/>
      <c r="BA185" s="82">
        <f t="shared" si="269"/>
        <v>0</v>
      </c>
      <c r="BB185" s="82">
        <f t="shared" si="269"/>
        <v>0</v>
      </c>
    </row>
    <row r="186" spans="1:54" ht="15.75" customHeight="1" x14ac:dyDescent="0.2">
      <c r="A186" s="80" t="s">
        <v>60</v>
      </c>
      <c r="B186" s="15"/>
      <c r="C186" s="15"/>
      <c r="D186" s="13" t="s">
        <v>88</v>
      </c>
      <c r="E186" s="80">
        <v>2020</v>
      </c>
      <c r="F186" s="82">
        <v>1500</v>
      </c>
      <c r="G186" s="82"/>
      <c r="H186" s="82">
        <v>1500</v>
      </c>
      <c r="I186" s="82">
        <v>1181</v>
      </c>
      <c r="J186" s="82">
        <v>319</v>
      </c>
      <c r="K186" s="82"/>
      <c r="L186" s="82"/>
      <c r="M186" s="82">
        <v>0</v>
      </c>
      <c r="N186" s="82"/>
      <c r="O186" s="82"/>
      <c r="P186" s="82"/>
      <c r="Q186" s="67">
        <f t="shared" si="256"/>
        <v>0</v>
      </c>
      <c r="R186" s="67">
        <f t="shared" si="194"/>
        <v>0</v>
      </c>
      <c r="S186" s="79"/>
      <c r="T186" s="79"/>
      <c r="U186" s="79"/>
      <c r="V186" s="79"/>
      <c r="W186" s="36"/>
      <c r="X186" s="79"/>
      <c r="Y186" s="12"/>
      <c r="Z186" s="12"/>
      <c r="AA186" s="82">
        <f t="shared" si="257"/>
        <v>1500</v>
      </c>
      <c r="AB186" s="82">
        <f t="shared" si="258"/>
        <v>1500</v>
      </c>
      <c r="AC186" s="82">
        <f t="shared" si="259"/>
        <v>1181</v>
      </c>
      <c r="AD186" s="82">
        <f t="shared" si="260"/>
        <v>319</v>
      </c>
      <c r="AE186" s="82">
        <f t="shared" si="261"/>
        <v>0</v>
      </c>
      <c r="AF186" s="82">
        <f t="shared" si="262"/>
        <v>0</v>
      </c>
      <c r="AG186" s="82">
        <f t="shared" si="263"/>
        <v>0</v>
      </c>
      <c r="AH186" s="82">
        <f t="shared" si="264"/>
        <v>0</v>
      </c>
      <c r="AI186" s="82">
        <f t="shared" si="265"/>
        <v>0</v>
      </c>
      <c r="AJ186" s="82">
        <f t="shared" si="266"/>
        <v>0</v>
      </c>
      <c r="AK186" s="82"/>
      <c r="AL186" s="82"/>
      <c r="AM186" s="79"/>
      <c r="AN186" s="79"/>
      <c r="AO186" s="82">
        <f t="shared" si="267"/>
        <v>0</v>
      </c>
      <c r="AP186" s="82">
        <f t="shared" si="267"/>
        <v>0</v>
      </c>
      <c r="AQ186" s="82"/>
      <c r="AR186" s="82"/>
      <c r="AS186" s="79"/>
      <c r="AT186" s="79"/>
      <c r="AU186" s="82">
        <f t="shared" si="268"/>
        <v>0</v>
      </c>
      <c r="AV186" s="82">
        <f t="shared" si="268"/>
        <v>0</v>
      </c>
      <c r="AW186" s="82"/>
      <c r="AX186" s="82"/>
      <c r="AY186" s="79"/>
      <c r="AZ186" s="79"/>
      <c r="BA186" s="82">
        <f t="shared" si="269"/>
        <v>0</v>
      </c>
      <c r="BB186" s="82">
        <f t="shared" si="269"/>
        <v>0</v>
      </c>
    </row>
    <row r="187" spans="1:54" ht="15.75" customHeight="1" x14ac:dyDescent="0.2">
      <c r="A187" s="80" t="s">
        <v>60</v>
      </c>
      <c r="B187" s="15"/>
      <c r="C187" s="15"/>
      <c r="D187" s="13" t="s">
        <v>65</v>
      </c>
      <c r="E187" s="80">
        <v>2020</v>
      </c>
      <c r="F187" s="82">
        <v>1570</v>
      </c>
      <c r="G187" s="82"/>
      <c r="H187" s="82">
        <v>1570</v>
      </c>
      <c r="I187" s="82">
        <v>1237</v>
      </c>
      <c r="J187" s="82">
        <v>333</v>
      </c>
      <c r="K187" s="82"/>
      <c r="L187" s="82"/>
      <c r="M187" s="82">
        <v>0</v>
      </c>
      <c r="N187" s="82"/>
      <c r="O187" s="82"/>
      <c r="P187" s="82"/>
      <c r="Q187" s="67">
        <f t="shared" si="256"/>
        <v>0</v>
      </c>
      <c r="R187" s="67">
        <f t="shared" si="194"/>
        <v>0</v>
      </c>
      <c r="S187" s="79"/>
      <c r="T187" s="79"/>
      <c r="U187" s="79"/>
      <c r="V187" s="79"/>
      <c r="W187" s="36"/>
      <c r="X187" s="79"/>
      <c r="Y187" s="12"/>
      <c r="Z187" s="12"/>
      <c r="AA187" s="82">
        <f t="shared" si="257"/>
        <v>1570</v>
      </c>
      <c r="AB187" s="82">
        <f t="shared" si="258"/>
        <v>1570</v>
      </c>
      <c r="AC187" s="82">
        <f t="shared" si="259"/>
        <v>1237</v>
      </c>
      <c r="AD187" s="82">
        <f t="shared" si="260"/>
        <v>333</v>
      </c>
      <c r="AE187" s="82">
        <f t="shared" si="261"/>
        <v>0</v>
      </c>
      <c r="AF187" s="82">
        <f t="shared" si="262"/>
        <v>0</v>
      </c>
      <c r="AG187" s="82">
        <f t="shared" si="263"/>
        <v>0</v>
      </c>
      <c r="AH187" s="82">
        <f t="shared" si="264"/>
        <v>0</v>
      </c>
      <c r="AI187" s="82">
        <f t="shared" si="265"/>
        <v>0</v>
      </c>
      <c r="AJ187" s="82">
        <f t="shared" si="266"/>
        <v>0</v>
      </c>
      <c r="AK187" s="82"/>
      <c r="AL187" s="82"/>
      <c r="AM187" s="79"/>
      <c r="AN187" s="79"/>
      <c r="AO187" s="82">
        <f t="shared" si="267"/>
        <v>0</v>
      </c>
      <c r="AP187" s="82">
        <f t="shared" si="267"/>
        <v>0</v>
      </c>
      <c r="AQ187" s="82"/>
      <c r="AR187" s="82"/>
      <c r="AS187" s="79"/>
      <c r="AT187" s="79"/>
      <c r="AU187" s="82">
        <f t="shared" si="268"/>
        <v>0</v>
      </c>
      <c r="AV187" s="82">
        <f t="shared" si="268"/>
        <v>0</v>
      </c>
      <c r="AW187" s="82"/>
      <c r="AX187" s="82"/>
      <c r="AY187" s="79"/>
      <c r="AZ187" s="79"/>
      <c r="BA187" s="82">
        <f t="shared" si="269"/>
        <v>0</v>
      </c>
      <c r="BB187" s="82">
        <f t="shared" si="269"/>
        <v>0</v>
      </c>
    </row>
    <row r="188" spans="1:54" s="36" customFormat="1" ht="12.75" customHeight="1" x14ac:dyDescent="0.2">
      <c r="A188" s="80"/>
      <c r="B188" s="59"/>
      <c r="C188" s="59"/>
      <c r="D188" s="5"/>
      <c r="E188" s="80"/>
      <c r="F188" s="82"/>
      <c r="G188" s="82"/>
      <c r="H188" s="82"/>
      <c r="I188" s="82"/>
      <c r="J188" s="82"/>
      <c r="K188" s="82"/>
      <c r="L188" s="82"/>
      <c r="M188" s="82"/>
      <c r="N188" s="82"/>
      <c r="O188" s="82"/>
      <c r="P188" s="82"/>
      <c r="Q188" s="67">
        <f t="shared" si="256"/>
        <v>0</v>
      </c>
      <c r="R188" s="67">
        <f t="shared" si="194"/>
        <v>0</v>
      </c>
      <c r="S188" s="79"/>
      <c r="T188" s="79"/>
      <c r="U188" s="79"/>
      <c r="V188" s="79"/>
      <c r="X188" s="79"/>
      <c r="Y188" s="12"/>
      <c r="Z188" s="12"/>
      <c r="AA188" s="82"/>
      <c r="AB188" s="82"/>
      <c r="AC188" s="82"/>
      <c r="AD188" s="82"/>
      <c r="AE188" s="82"/>
      <c r="AF188" s="82"/>
      <c r="AG188" s="82"/>
      <c r="AH188" s="82"/>
      <c r="AI188" s="82"/>
      <c r="AJ188" s="82"/>
      <c r="AK188" s="82"/>
      <c r="AL188" s="82"/>
      <c r="AM188" s="79"/>
      <c r="AN188" s="79"/>
      <c r="AO188" s="82">
        <f t="shared" si="267"/>
        <v>0</v>
      </c>
      <c r="AP188" s="82">
        <f t="shared" si="267"/>
        <v>0</v>
      </c>
      <c r="AQ188" s="82"/>
      <c r="AR188" s="82"/>
      <c r="AS188" s="79"/>
      <c r="AT188" s="79"/>
      <c r="AU188" s="82">
        <f t="shared" si="268"/>
        <v>0</v>
      </c>
      <c r="AV188" s="82">
        <f t="shared" si="268"/>
        <v>0</v>
      </c>
      <c r="AW188" s="82"/>
      <c r="AX188" s="82"/>
      <c r="AY188" s="79"/>
      <c r="AZ188" s="79"/>
      <c r="BA188" s="82">
        <f t="shared" si="269"/>
        <v>0</v>
      </c>
      <c r="BB188" s="82">
        <f t="shared" si="269"/>
        <v>0</v>
      </c>
    </row>
    <row r="189" spans="1:54" s="36" customFormat="1" x14ac:dyDescent="0.2">
      <c r="A189" s="80" t="s">
        <v>60</v>
      </c>
      <c r="B189" s="59"/>
      <c r="C189" s="59"/>
      <c r="D189" s="53" t="s">
        <v>69</v>
      </c>
      <c r="E189" s="80">
        <v>2020</v>
      </c>
      <c r="F189" s="82">
        <v>1000</v>
      </c>
      <c r="G189" s="82"/>
      <c r="H189" s="82">
        <v>1000</v>
      </c>
      <c r="I189" s="82"/>
      <c r="J189" s="82"/>
      <c r="K189" s="82"/>
      <c r="L189" s="82"/>
      <c r="M189" s="82">
        <v>0</v>
      </c>
      <c r="N189" s="82"/>
      <c r="O189" s="82"/>
      <c r="P189" s="82">
        <v>1000</v>
      </c>
      <c r="Q189" s="67">
        <f t="shared" si="256"/>
        <v>0</v>
      </c>
      <c r="R189" s="67">
        <f t="shared" si="194"/>
        <v>0</v>
      </c>
      <c r="S189" s="79"/>
      <c r="T189" s="79"/>
      <c r="U189" s="79"/>
      <c r="V189" s="79"/>
      <c r="X189" s="79"/>
      <c r="Y189" s="12"/>
      <c r="Z189" s="12"/>
      <c r="AA189" s="82">
        <f>F189+Q189</f>
        <v>1000</v>
      </c>
      <c r="AB189" s="82">
        <f>H189+R189</f>
        <v>1000</v>
      </c>
      <c r="AC189" s="82">
        <f>I189+S189</f>
        <v>0</v>
      </c>
      <c r="AD189" s="82">
        <f>J189+T189</f>
        <v>0</v>
      </c>
      <c r="AE189" s="82">
        <f>K189+U189</f>
        <v>0</v>
      </c>
      <c r="AF189" s="82">
        <f>L189+V189</f>
        <v>0</v>
      </c>
      <c r="AG189" s="82">
        <f>AH189+AI189</f>
        <v>0</v>
      </c>
      <c r="AH189" s="82">
        <f>N189+X189</f>
        <v>0</v>
      </c>
      <c r="AI189" s="82">
        <f>O189+Y189</f>
        <v>0</v>
      </c>
      <c r="AJ189" s="82">
        <f>P189+Z189</f>
        <v>1000</v>
      </c>
      <c r="AK189" s="82"/>
      <c r="AL189" s="82"/>
      <c r="AM189" s="79"/>
      <c r="AN189" s="79"/>
      <c r="AO189" s="82">
        <f t="shared" si="267"/>
        <v>0</v>
      </c>
      <c r="AP189" s="82">
        <f t="shared" si="267"/>
        <v>0</v>
      </c>
      <c r="AQ189" s="82"/>
      <c r="AR189" s="82"/>
      <c r="AS189" s="79"/>
      <c r="AT189" s="79"/>
      <c r="AU189" s="82">
        <f t="shared" si="268"/>
        <v>0</v>
      </c>
      <c r="AV189" s="82">
        <f t="shared" si="268"/>
        <v>0</v>
      </c>
      <c r="AW189" s="82"/>
      <c r="AX189" s="82"/>
      <c r="AY189" s="79"/>
      <c r="AZ189" s="79"/>
      <c r="BA189" s="82">
        <f t="shared" si="269"/>
        <v>0</v>
      </c>
      <c r="BB189" s="82">
        <f t="shared" si="269"/>
        <v>0</v>
      </c>
    </row>
    <row r="190" spans="1:54" s="36" customFormat="1" ht="13.5" thickBot="1" x14ac:dyDescent="0.25">
      <c r="A190" s="48"/>
      <c r="B190" s="56"/>
      <c r="C190" s="56"/>
      <c r="D190" s="75"/>
      <c r="E190" s="48"/>
      <c r="F190" s="90"/>
      <c r="G190" s="90"/>
      <c r="H190" s="90"/>
      <c r="I190" s="90"/>
      <c r="J190" s="90"/>
      <c r="K190" s="91"/>
      <c r="L190" s="91"/>
      <c r="M190" s="90"/>
      <c r="N190" s="90"/>
      <c r="O190" s="90"/>
      <c r="P190" s="90"/>
      <c r="Q190" s="67"/>
      <c r="R190" s="67"/>
      <c r="S190" s="79"/>
      <c r="T190" s="79"/>
      <c r="U190" s="79"/>
      <c r="V190" s="79"/>
      <c r="W190" s="123"/>
      <c r="X190" s="79"/>
      <c r="Y190" s="12"/>
      <c r="Z190" s="12"/>
      <c r="AA190" s="90"/>
      <c r="AB190" s="90"/>
      <c r="AC190" s="90"/>
      <c r="AD190" s="90"/>
      <c r="AE190" s="91"/>
      <c r="AF190" s="91"/>
      <c r="AG190" s="90"/>
      <c r="AH190" s="90"/>
      <c r="AI190" s="90"/>
      <c r="AJ190" s="90"/>
      <c r="AK190" s="90"/>
      <c r="AL190" s="90"/>
      <c r="AM190" s="79"/>
      <c r="AN190" s="79"/>
      <c r="AO190" s="90"/>
      <c r="AP190" s="90"/>
      <c r="AQ190" s="90"/>
      <c r="AR190" s="90"/>
      <c r="AS190" s="79"/>
      <c r="AT190" s="79"/>
      <c r="AU190" s="90"/>
      <c r="AV190" s="90"/>
      <c r="AW190" s="90"/>
      <c r="AX190" s="90"/>
      <c r="AY190" s="79"/>
      <c r="AZ190" s="79"/>
      <c r="BA190" s="90"/>
      <c r="BB190" s="90"/>
    </row>
    <row r="191" spans="1:54" ht="29.25" customHeight="1" thickBot="1" x14ac:dyDescent="0.25">
      <c r="A191" s="21"/>
      <c r="B191" s="100"/>
      <c r="C191" s="100"/>
      <c r="D191" s="55" t="s">
        <v>141</v>
      </c>
      <c r="E191" s="21"/>
      <c r="F191" s="95"/>
      <c r="G191" s="95"/>
      <c r="H191" s="95">
        <f>SUM(H184:H189)</f>
        <v>4770</v>
      </c>
      <c r="I191" s="95">
        <f t="shared" ref="I191:BB191" si="280">SUM(I184:I189)</f>
        <v>2969</v>
      </c>
      <c r="J191" s="95">
        <f t="shared" si="280"/>
        <v>801</v>
      </c>
      <c r="K191" s="95">
        <f t="shared" si="280"/>
        <v>0</v>
      </c>
      <c r="L191" s="95">
        <f t="shared" si="280"/>
        <v>0</v>
      </c>
      <c r="M191" s="95">
        <f t="shared" si="280"/>
        <v>0</v>
      </c>
      <c r="N191" s="95">
        <f t="shared" si="280"/>
        <v>0</v>
      </c>
      <c r="O191" s="95">
        <f t="shared" si="280"/>
        <v>0</v>
      </c>
      <c r="P191" s="95">
        <f t="shared" si="280"/>
        <v>1000</v>
      </c>
      <c r="Q191" s="95">
        <f t="shared" si="280"/>
        <v>0</v>
      </c>
      <c r="R191" s="95">
        <f t="shared" si="280"/>
        <v>0</v>
      </c>
      <c r="S191" s="95">
        <f>SUM(S184:S189)</f>
        <v>0</v>
      </c>
      <c r="T191" s="95">
        <f t="shared" si="280"/>
        <v>0</v>
      </c>
      <c r="U191" s="95">
        <f t="shared" si="280"/>
        <v>0</v>
      </c>
      <c r="V191" s="95">
        <f t="shared" si="280"/>
        <v>0</v>
      </c>
      <c r="W191" s="95">
        <f t="shared" si="280"/>
        <v>0</v>
      </c>
      <c r="X191" s="95">
        <f t="shared" si="280"/>
        <v>0</v>
      </c>
      <c r="Y191" s="95">
        <f t="shared" si="280"/>
        <v>0</v>
      </c>
      <c r="Z191" s="95">
        <f t="shared" si="280"/>
        <v>0</v>
      </c>
      <c r="AA191" s="95">
        <f t="shared" si="280"/>
        <v>4770</v>
      </c>
      <c r="AB191" s="95">
        <f t="shared" si="280"/>
        <v>4770</v>
      </c>
      <c r="AC191" s="95">
        <f t="shared" si="280"/>
        <v>2969</v>
      </c>
      <c r="AD191" s="95">
        <f t="shared" si="280"/>
        <v>801</v>
      </c>
      <c r="AE191" s="95">
        <f t="shared" si="280"/>
        <v>0</v>
      </c>
      <c r="AF191" s="95">
        <f t="shared" si="280"/>
        <v>0</v>
      </c>
      <c r="AG191" s="95">
        <f t="shared" si="280"/>
        <v>0</v>
      </c>
      <c r="AH191" s="95">
        <f t="shared" si="280"/>
        <v>0</v>
      </c>
      <c r="AI191" s="95">
        <f t="shared" si="280"/>
        <v>0</v>
      </c>
      <c r="AJ191" s="95">
        <f t="shared" si="280"/>
        <v>1000</v>
      </c>
      <c r="AK191" s="95">
        <f t="shared" si="280"/>
        <v>0</v>
      </c>
      <c r="AL191" s="95">
        <f t="shared" si="280"/>
        <v>0</v>
      </c>
      <c r="AM191" s="95">
        <f>SUM(AM184:AM189)</f>
        <v>0</v>
      </c>
      <c r="AN191" s="95">
        <f>SUM(AN184:AN189)</f>
        <v>0</v>
      </c>
      <c r="AO191" s="95">
        <f>SUM(AO184:AO189)</f>
        <v>0</v>
      </c>
      <c r="AP191" s="95">
        <f>SUM(AP184:AP189)</f>
        <v>0</v>
      </c>
      <c r="AQ191" s="95">
        <f t="shared" si="280"/>
        <v>0</v>
      </c>
      <c r="AR191" s="95">
        <f t="shared" si="280"/>
        <v>0</v>
      </c>
      <c r="AS191" s="95">
        <f>SUM(AS184:AS189)</f>
        <v>0</v>
      </c>
      <c r="AT191" s="95">
        <f>SUM(AT184:AT189)</f>
        <v>0</v>
      </c>
      <c r="AU191" s="95">
        <f>SUM(AU184:AU189)</f>
        <v>0</v>
      </c>
      <c r="AV191" s="95">
        <f>SUM(AV184:AV189)</f>
        <v>0</v>
      </c>
      <c r="AW191" s="95">
        <f t="shared" si="280"/>
        <v>0</v>
      </c>
      <c r="AX191" s="95">
        <f t="shared" si="280"/>
        <v>0</v>
      </c>
      <c r="AY191" s="95">
        <f t="shared" si="280"/>
        <v>0</v>
      </c>
      <c r="AZ191" s="95">
        <f t="shared" si="280"/>
        <v>0</v>
      </c>
      <c r="BA191" s="95">
        <f t="shared" si="280"/>
        <v>0</v>
      </c>
      <c r="BB191" s="95">
        <f t="shared" si="280"/>
        <v>0</v>
      </c>
    </row>
    <row r="192" spans="1:54" s="36" customFormat="1" x14ac:dyDescent="0.2">
      <c r="A192" s="80"/>
      <c r="B192" s="41"/>
      <c r="C192" s="41"/>
      <c r="D192" s="72"/>
      <c r="E192" s="80"/>
      <c r="F192" s="84"/>
      <c r="G192" s="84"/>
      <c r="H192" s="84"/>
      <c r="I192" s="84"/>
      <c r="J192" s="84"/>
      <c r="K192" s="82"/>
      <c r="L192" s="82"/>
      <c r="M192" s="84"/>
      <c r="N192" s="84"/>
      <c r="O192" s="84"/>
      <c r="P192" s="84"/>
      <c r="Q192" s="67"/>
      <c r="R192" s="67"/>
      <c r="S192" s="79"/>
      <c r="T192" s="79"/>
      <c r="U192" s="79"/>
      <c r="V192" s="79"/>
      <c r="W192" s="123"/>
      <c r="X192" s="79"/>
      <c r="Y192" s="12"/>
      <c r="Z192" s="12"/>
      <c r="AA192" s="84"/>
      <c r="AB192" s="84"/>
      <c r="AC192" s="84"/>
      <c r="AD192" s="84"/>
      <c r="AE192" s="82"/>
      <c r="AF192" s="82"/>
      <c r="AG192" s="84"/>
      <c r="AH192" s="84"/>
      <c r="AI192" s="84"/>
      <c r="AJ192" s="84"/>
      <c r="AK192" s="84"/>
      <c r="AL192" s="84"/>
      <c r="AM192" s="79"/>
      <c r="AN192" s="79"/>
      <c r="AO192" s="84"/>
      <c r="AP192" s="84"/>
      <c r="AQ192" s="84"/>
      <c r="AR192" s="84"/>
      <c r="AS192" s="79"/>
      <c r="AT192" s="79"/>
      <c r="AU192" s="84"/>
      <c r="AV192" s="84"/>
      <c r="AW192" s="84"/>
      <c r="AX192" s="84"/>
      <c r="AY192" s="79"/>
      <c r="AZ192" s="79"/>
      <c r="BA192" s="84"/>
      <c r="BB192" s="84"/>
    </row>
    <row r="193" spans="1:54" s="36" customFormat="1" x14ac:dyDescent="0.2">
      <c r="A193" s="80"/>
      <c r="B193" s="22">
        <v>211501</v>
      </c>
      <c r="C193" s="16"/>
      <c r="D193" s="40" t="s">
        <v>89</v>
      </c>
      <c r="E193" s="80"/>
      <c r="F193" s="82"/>
      <c r="G193" s="82"/>
      <c r="H193" s="82"/>
      <c r="I193" s="82"/>
      <c r="J193" s="82"/>
      <c r="K193" s="83"/>
      <c r="L193" s="83"/>
      <c r="M193" s="82"/>
      <c r="N193" s="82"/>
      <c r="O193" s="82"/>
      <c r="P193" s="82"/>
      <c r="Q193" s="67"/>
      <c r="R193" s="67"/>
      <c r="S193" s="124"/>
      <c r="T193" s="124"/>
      <c r="U193" s="124"/>
      <c r="V193" s="124"/>
      <c r="W193" s="124"/>
      <c r="X193" s="124"/>
      <c r="Y193" s="124"/>
      <c r="Z193" s="124"/>
      <c r="AA193" s="82"/>
      <c r="AB193" s="82"/>
      <c r="AC193" s="82"/>
      <c r="AD193" s="82"/>
      <c r="AE193" s="83"/>
      <c r="AF193" s="83"/>
      <c r="AG193" s="82"/>
      <c r="AH193" s="82"/>
      <c r="AI193" s="82"/>
      <c r="AJ193" s="82"/>
      <c r="AK193" s="82"/>
      <c r="AL193" s="82"/>
      <c r="AM193" s="124"/>
      <c r="AN193" s="124"/>
      <c r="AO193" s="82"/>
      <c r="AP193" s="82"/>
      <c r="AQ193" s="82"/>
      <c r="AR193" s="82"/>
      <c r="AS193" s="124"/>
      <c r="AT193" s="124"/>
      <c r="AU193" s="82"/>
      <c r="AV193" s="82"/>
      <c r="AW193" s="82"/>
      <c r="AX193" s="82"/>
      <c r="AY193" s="124"/>
      <c r="AZ193" s="124"/>
      <c r="BA193" s="82"/>
      <c r="BB193" s="82"/>
    </row>
    <row r="194" spans="1:54" s="36" customFormat="1" x14ac:dyDescent="0.2">
      <c r="A194" s="80"/>
      <c r="B194" s="41"/>
      <c r="C194" s="41"/>
      <c r="D194" s="42"/>
      <c r="E194" s="80"/>
      <c r="F194" s="84"/>
      <c r="G194" s="84"/>
      <c r="H194" s="84"/>
      <c r="I194" s="84"/>
      <c r="J194" s="84"/>
      <c r="K194" s="82"/>
      <c r="L194" s="82"/>
      <c r="M194" s="84"/>
      <c r="N194" s="84"/>
      <c r="O194" s="84"/>
      <c r="P194" s="84"/>
      <c r="Q194" s="67"/>
      <c r="R194" s="67"/>
      <c r="S194" s="79"/>
      <c r="T194" s="79"/>
      <c r="U194" s="79"/>
      <c r="V194" s="79"/>
      <c r="W194" s="123"/>
      <c r="X194" s="79"/>
      <c r="Y194" s="12"/>
      <c r="Z194" s="12"/>
      <c r="AA194" s="84"/>
      <c r="AB194" s="84"/>
      <c r="AC194" s="84"/>
      <c r="AD194" s="84"/>
      <c r="AE194" s="82"/>
      <c r="AF194" s="82"/>
      <c r="AG194" s="84"/>
      <c r="AH194" s="84"/>
      <c r="AI194" s="84"/>
      <c r="AJ194" s="84"/>
      <c r="AK194" s="84"/>
      <c r="AL194" s="84"/>
      <c r="AM194" s="79"/>
      <c r="AN194" s="79"/>
      <c r="AO194" s="84"/>
      <c r="AP194" s="84"/>
      <c r="AQ194" s="84"/>
      <c r="AR194" s="84"/>
      <c r="AS194" s="79"/>
      <c r="AT194" s="79"/>
      <c r="AU194" s="84"/>
      <c r="AV194" s="84"/>
      <c r="AW194" s="84"/>
      <c r="AX194" s="84"/>
      <c r="AY194" s="79"/>
      <c r="AZ194" s="79"/>
      <c r="BA194" s="84"/>
      <c r="BB194" s="84"/>
    </row>
    <row r="195" spans="1:54" s="36" customFormat="1" x14ac:dyDescent="0.2">
      <c r="A195" s="80"/>
      <c r="B195" s="41"/>
      <c r="C195" s="41"/>
      <c r="D195" s="72" t="s">
        <v>36</v>
      </c>
      <c r="E195" s="80"/>
      <c r="F195" s="84"/>
      <c r="G195" s="84"/>
      <c r="H195" s="84"/>
      <c r="I195" s="84"/>
      <c r="J195" s="84"/>
      <c r="K195" s="82"/>
      <c r="L195" s="82"/>
      <c r="M195" s="84"/>
      <c r="N195" s="84"/>
      <c r="O195" s="84"/>
      <c r="P195" s="84"/>
      <c r="Q195" s="67"/>
      <c r="R195" s="67"/>
      <c r="S195" s="79"/>
      <c r="T195" s="79"/>
      <c r="U195" s="79"/>
      <c r="V195" s="79"/>
      <c r="W195" s="123"/>
      <c r="X195" s="79"/>
      <c r="Y195" s="12"/>
      <c r="Z195" s="12"/>
      <c r="AA195" s="84"/>
      <c r="AB195" s="84"/>
      <c r="AC195" s="84"/>
      <c r="AD195" s="84"/>
      <c r="AE195" s="82"/>
      <c r="AF195" s="82"/>
      <c r="AG195" s="84"/>
      <c r="AH195" s="84"/>
      <c r="AI195" s="84"/>
      <c r="AJ195" s="84"/>
      <c r="AK195" s="84"/>
      <c r="AL195" s="84"/>
      <c r="AM195" s="79"/>
      <c r="AN195" s="79"/>
      <c r="AO195" s="84"/>
      <c r="AP195" s="84"/>
      <c r="AQ195" s="84"/>
      <c r="AR195" s="84"/>
      <c r="AS195" s="79"/>
      <c r="AT195" s="79"/>
      <c r="AU195" s="84"/>
      <c r="AV195" s="84"/>
      <c r="AW195" s="84"/>
      <c r="AX195" s="84"/>
      <c r="AY195" s="79"/>
      <c r="AZ195" s="79"/>
      <c r="BA195" s="84"/>
      <c r="BB195" s="84"/>
    </row>
    <row r="196" spans="1:54" ht="15.75" customHeight="1" x14ac:dyDescent="0.2">
      <c r="A196" s="80" t="s">
        <v>60</v>
      </c>
      <c r="B196" s="15"/>
      <c r="C196" s="15"/>
      <c r="D196" s="13" t="s">
        <v>90</v>
      </c>
      <c r="E196" s="80">
        <v>2020</v>
      </c>
      <c r="F196" s="82">
        <v>3500</v>
      </c>
      <c r="G196" s="82"/>
      <c r="H196" s="82">
        <v>3500</v>
      </c>
      <c r="I196" s="82">
        <v>2756</v>
      </c>
      <c r="J196" s="82">
        <v>744</v>
      </c>
      <c r="K196" s="82"/>
      <c r="L196" s="82"/>
      <c r="M196" s="82">
        <v>0</v>
      </c>
      <c r="N196" s="82"/>
      <c r="O196" s="82"/>
      <c r="P196" s="82"/>
      <c r="Q196" s="67">
        <f>R196+V196+AM196+AN196+AS196+AT196+AY196+AZ196</f>
        <v>300</v>
      </c>
      <c r="R196" s="67">
        <f t="shared" si="194"/>
        <v>300</v>
      </c>
      <c r="S196" s="146">
        <v>236</v>
      </c>
      <c r="T196" s="146">
        <v>64</v>
      </c>
      <c r="U196" s="79"/>
      <c r="V196" s="79"/>
      <c r="W196" s="36"/>
      <c r="X196" s="79"/>
      <c r="Y196" s="12"/>
      <c r="Z196" s="12"/>
      <c r="AA196" s="82">
        <f>F196+Q196</f>
        <v>3800</v>
      </c>
      <c r="AB196" s="82">
        <f>H196+R196</f>
        <v>3800</v>
      </c>
      <c r="AC196" s="82">
        <f>I196+S196</f>
        <v>2992</v>
      </c>
      <c r="AD196" s="82">
        <f>J196+T196</f>
        <v>808</v>
      </c>
      <c r="AE196" s="82">
        <f>K196+U196</f>
        <v>0</v>
      </c>
      <c r="AF196" s="82">
        <f>L196+V196</f>
        <v>0</v>
      </c>
      <c r="AG196" s="82">
        <f>AH196+AI196</f>
        <v>0</v>
      </c>
      <c r="AH196" s="82">
        <f>N196+X196</f>
        <v>0</v>
      </c>
      <c r="AI196" s="82">
        <f>O196+Y196</f>
        <v>0</v>
      </c>
      <c r="AJ196" s="82">
        <f>P196+Z196</f>
        <v>0</v>
      </c>
      <c r="AK196" s="82"/>
      <c r="AL196" s="82"/>
      <c r="AM196" s="79"/>
      <c r="AN196" s="79"/>
      <c r="AO196" s="82">
        <f>AK196+AM196</f>
        <v>0</v>
      </c>
      <c r="AP196" s="82">
        <f>AL196+AN196</f>
        <v>0</v>
      </c>
      <c r="AQ196" s="82"/>
      <c r="AR196" s="82"/>
      <c r="AS196" s="79"/>
      <c r="AT196" s="79"/>
      <c r="AU196" s="82">
        <f>AQ196+AS196</f>
        <v>0</v>
      </c>
      <c r="AV196" s="82">
        <f>AR196+AT196</f>
        <v>0</v>
      </c>
      <c r="AW196" s="82"/>
      <c r="AX196" s="82"/>
      <c r="AY196" s="79"/>
      <c r="AZ196" s="79"/>
      <c r="BA196" s="82">
        <f>AW196+AY196</f>
        <v>0</v>
      </c>
      <c r="BB196" s="82">
        <f>AX196+AZ196</f>
        <v>0</v>
      </c>
    </row>
    <row r="197" spans="1:54" s="36" customFormat="1" ht="12.75" customHeight="1" x14ac:dyDescent="0.2">
      <c r="A197" s="80"/>
      <c r="B197" s="41"/>
      <c r="C197" s="41"/>
      <c r="D197" s="44"/>
      <c r="E197" s="80"/>
      <c r="F197" s="82"/>
      <c r="G197" s="82"/>
      <c r="H197" s="82"/>
      <c r="I197" s="82"/>
      <c r="J197" s="82"/>
      <c r="K197" s="82"/>
      <c r="L197" s="82"/>
      <c r="M197" s="82"/>
      <c r="N197" s="84"/>
      <c r="O197" s="84"/>
      <c r="P197" s="84"/>
      <c r="Q197" s="67"/>
      <c r="R197" s="67"/>
      <c r="S197" s="79"/>
      <c r="T197" s="79"/>
      <c r="U197" s="79"/>
      <c r="V197" s="79"/>
      <c r="W197" s="123"/>
      <c r="X197" s="79"/>
      <c r="Y197" s="12"/>
      <c r="Z197" s="12"/>
      <c r="AA197" s="82"/>
      <c r="AB197" s="82"/>
      <c r="AC197" s="82"/>
      <c r="AD197" s="82"/>
      <c r="AE197" s="82"/>
      <c r="AF197" s="82"/>
      <c r="AG197" s="82"/>
      <c r="AH197" s="84"/>
      <c r="AI197" s="84"/>
      <c r="AJ197" s="84"/>
      <c r="AK197" s="84"/>
      <c r="AL197" s="84"/>
      <c r="AM197" s="79"/>
      <c r="AN197" s="79"/>
      <c r="AO197" s="84"/>
      <c r="AP197" s="84"/>
      <c r="AQ197" s="84"/>
      <c r="AR197" s="84"/>
      <c r="AS197" s="79"/>
      <c r="AT197" s="79"/>
      <c r="AU197" s="84"/>
      <c r="AV197" s="84"/>
      <c r="AW197" s="84"/>
      <c r="AX197" s="84"/>
      <c r="AY197" s="79"/>
      <c r="AZ197" s="79"/>
      <c r="BA197" s="84"/>
      <c r="BB197" s="84"/>
    </row>
    <row r="198" spans="1:54" s="36" customFormat="1" x14ac:dyDescent="0.2">
      <c r="A198" s="80" t="s">
        <v>60</v>
      </c>
      <c r="B198" s="41"/>
      <c r="C198" s="41"/>
      <c r="D198" s="53" t="s">
        <v>69</v>
      </c>
      <c r="E198" s="80">
        <v>2020</v>
      </c>
      <c r="F198" s="82">
        <v>1000</v>
      </c>
      <c r="G198" s="82"/>
      <c r="H198" s="82">
        <v>1000</v>
      </c>
      <c r="I198" s="82"/>
      <c r="J198" s="82"/>
      <c r="K198" s="82"/>
      <c r="L198" s="82"/>
      <c r="M198" s="82">
        <v>0</v>
      </c>
      <c r="N198" s="84"/>
      <c r="O198" s="84"/>
      <c r="P198" s="82">
        <v>1000</v>
      </c>
      <c r="Q198" s="67">
        <f>R198+V198+AM198+AN198+AS198+AT198+AY198+AZ198</f>
        <v>0</v>
      </c>
      <c r="R198" s="67">
        <f t="shared" si="194"/>
        <v>0</v>
      </c>
      <c r="S198" s="104"/>
      <c r="T198" s="104"/>
      <c r="AA198" s="82">
        <f>F198+Q198</f>
        <v>1000</v>
      </c>
      <c r="AB198" s="82">
        <f>H198+R198</f>
        <v>1000</v>
      </c>
      <c r="AC198" s="82">
        <f>I198+S198</f>
        <v>0</v>
      </c>
      <c r="AD198" s="82">
        <f>J198+T198</f>
        <v>0</v>
      </c>
      <c r="AE198" s="82">
        <f>K198+U198</f>
        <v>0</v>
      </c>
      <c r="AF198" s="82">
        <f>L198+V198</f>
        <v>0</v>
      </c>
      <c r="AG198" s="82">
        <f>AH198+AI198</f>
        <v>0</v>
      </c>
      <c r="AH198" s="84">
        <f>N198+X198</f>
        <v>0</v>
      </c>
      <c r="AI198" s="84">
        <f>O198+Y198</f>
        <v>0</v>
      </c>
      <c r="AJ198" s="84">
        <f>P198+Z198</f>
        <v>1000</v>
      </c>
      <c r="AK198" s="84"/>
      <c r="AL198" s="84"/>
      <c r="AM198" s="79"/>
      <c r="AN198" s="79"/>
      <c r="AO198" s="84">
        <f>AK198+AM198</f>
        <v>0</v>
      </c>
      <c r="AP198" s="84">
        <f>AL198+AN198</f>
        <v>0</v>
      </c>
      <c r="AQ198" s="84"/>
      <c r="AR198" s="84"/>
      <c r="AS198" s="79"/>
      <c r="AT198" s="79"/>
      <c r="AU198" s="84">
        <f>AQ198+AS198</f>
        <v>0</v>
      </c>
      <c r="AV198" s="84">
        <f>AR198+AT198</f>
        <v>0</v>
      </c>
      <c r="AW198" s="84"/>
      <c r="AX198" s="84"/>
      <c r="AY198" s="79"/>
      <c r="AZ198" s="79"/>
      <c r="BA198" s="84">
        <f>AW198+AY198</f>
        <v>0</v>
      </c>
      <c r="BB198" s="84">
        <f>AX198+AZ198</f>
        <v>0</v>
      </c>
    </row>
    <row r="199" spans="1:54" s="36" customFormat="1" ht="9.75" customHeight="1" thickBot="1" x14ac:dyDescent="0.25">
      <c r="A199" s="48"/>
      <c r="B199" s="56"/>
      <c r="C199" s="56"/>
      <c r="D199" s="57"/>
      <c r="E199" s="48"/>
      <c r="F199" s="91"/>
      <c r="G199" s="91"/>
      <c r="H199" s="91"/>
      <c r="I199" s="91"/>
      <c r="J199" s="91"/>
      <c r="K199" s="91"/>
      <c r="L199" s="91"/>
      <c r="M199" s="90"/>
      <c r="N199" s="90"/>
      <c r="O199" s="90"/>
      <c r="P199" s="90"/>
      <c r="Q199" s="67"/>
      <c r="R199" s="67"/>
      <c r="S199" s="79"/>
      <c r="T199" s="79"/>
      <c r="U199" s="79"/>
      <c r="V199" s="79"/>
      <c r="X199" s="79"/>
      <c r="Y199" s="12"/>
      <c r="Z199" s="12"/>
      <c r="AA199" s="91"/>
      <c r="AB199" s="91"/>
      <c r="AC199" s="91"/>
      <c r="AD199" s="91"/>
      <c r="AE199" s="91"/>
      <c r="AF199" s="91"/>
      <c r="AG199" s="90"/>
      <c r="AH199" s="90"/>
      <c r="AI199" s="90"/>
      <c r="AJ199" s="90"/>
      <c r="AK199" s="90"/>
      <c r="AL199" s="90"/>
      <c r="AM199" s="79"/>
      <c r="AN199" s="79"/>
      <c r="AO199" s="90"/>
      <c r="AP199" s="90"/>
      <c r="AQ199" s="90"/>
      <c r="AR199" s="90"/>
      <c r="AS199" s="79"/>
      <c r="AT199" s="79"/>
      <c r="AU199" s="90"/>
      <c r="AV199" s="90"/>
      <c r="AW199" s="90"/>
      <c r="AX199" s="90"/>
      <c r="AY199" s="79"/>
      <c r="AZ199" s="79"/>
      <c r="BA199" s="90"/>
      <c r="BB199" s="90"/>
    </row>
    <row r="200" spans="1:54" ht="29.25" customHeight="1" thickBot="1" x14ac:dyDescent="0.25">
      <c r="A200" s="21"/>
      <c r="B200" s="100"/>
      <c r="C200" s="100"/>
      <c r="D200" s="55" t="s">
        <v>142</v>
      </c>
      <c r="E200" s="21"/>
      <c r="F200" s="95"/>
      <c r="G200" s="95"/>
      <c r="H200" s="95">
        <f>SUM(H196:H198)</f>
        <v>4500</v>
      </c>
      <c r="I200" s="95">
        <f t="shared" ref="I200:BB200" si="281">SUM(I196:I198)</f>
        <v>2756</v>
      </c>
      <c r="J200" s="95">
        <f t="shared" si="281"/>
        <v>744</v>
      </c>
      <c r="K200" s="95">
        <f t="shared" si="281"/>
        <v>0</v>
      </c>
      <c r="L200" s="95">
        <f t="shared" si="281"/>
        <v>0</v>
      </c>
      <c r="M200" s="95">
        <f t="shared" si="281"/>
        <v>0</v>
      </c>
      <c r="N200" s="95">
        <f t="shared" si="281"/>
        <v>0</v>
      </c>
      <c r="O200" s="95">
        <f t="shared" si="281"/>
        <v>0</v>
      </c>
      <c r="P200" s="95">
        <f t="shared" si="281"/>
        <v>1000</v>
      </c>
      <c r="Q200" s="95">
        <f t="shared" si="281"/>
        <v>300</v>
      </c>
      <c r="R200" s="95">
        <f t="shared" si="281"/>
        <v>300</v>
      </c>
      <c r="S200" s="95">
        <f>SUM(S196:S198)</f>
        <v>236</v>
      </c>
      <c r="T200" s="95">
        <f t="shared" si="281"/>
        <v>64</v>
      </c>
      <c r="U200" s="95">
        <f t="shared" si="281"/>
        <v>0</v>
      </c>
      <c r="V200" s="95">
        <f t="shared" si="281"/>
        <v>0</v>
      </c>
      <c r="W200" s="95">
        <f t="shared" si="281"/>
        <v>0</v>
      </c>
      <c r="X200" s="95">
        <f t="shared" si="281"/>
        <v>0</v>
      </c>
      <c r="Y200" s="95">
        <f t="shared" si="281"/>
        <v>0</v>
      </c>
      <c r="Z200" s="95">
        <f t="shared" si="281"/>
        <v>0</v>
      </c>
      <c r="AA200" s="95">
        <f t="shared" si="281"/>
        <v>4800</v>
      </c>
      <c r="AB200" s="95">
        <f t="shared" si="281"/>
        <v>4800</v>
      </c>
      <c r="AC200" s="95">
        <f t="shared" si="281"/>
        <v>2992</v>
      </c>
      <c r="AD200" s="95">
        <f t="shared" si="281"/>
        <v>808</v>
      </c>
      <c r="AE200" s="95">
        <f t="shared" si="281"/>
        <v>0</v>
      </c>
      <c r="AF200" s="95">
        <f t="shared" si="281"/>
        <v>0</v>
      </c>
      <c r="AG200" s="95">
        <f t="shared" si="281"/>
        <v>0</v>
      </c>
      <c r="AH200" s="95">
        <f t="shared" si="281"/>
        <v>0</v>
      </c>
      <c r="AI200" s="95">
        <f t="shared" si="281"/>
        <v>0</v>
      </c>
      <c r="AJ200" s="95">
        <f t="shared" si="281"/>
        <v>1000</v>
      </c>
      <c r="AK200" s="95">
        <f t="shared" si="281"/>
        <v>0</v>
      </c>
      <c r="AL200" s="95">
        <f t="shared" si="281"/>
        <v>0</v>
      </c>
      <c r="AM200" s="95">
        <f>SUM(AM196:AM198)</f>
        <v>0</v>
      </c>
      <c r="AN200" s="95">
        <f>SUM(AN196:AN198)</f>
        <v>0</v>
      </c>
      <c r="AO200" s="95">
        <f>SUM(AO196:AO198)</f>
        <v>0</v>
      </c>
      <c r="AP200" s="95">
        <f>SUM(AP196:AP198)</f>
        <v>0</v>
      </c>
      <c r="AQ200" s="95">
        <f t="shared" si="281"/>
        <v>0</v>
      </c>
      <c r="AR200" s="95">
        <f t="shared" si="281"/>
        <v>0</v>
      </c>
      <c r="AS200" s="95">
        <f>SUM(AS196:AS198)</f>
        <v>0</v>
      </c>
      <c r="AT200" s="95">
        <f>SUM(AT196:AT198)</f>
        <v>0</v>
      </c>
      <c r="AU200" s="95">
        <f>SUM(AU196:AU198)</f>
        <v>0</v>
      </c>
      <c r="AV200" s="95">
        <f>SUM(AV196:AV198)</f>
        <v>0</v>
      </c>
      <c r="AW200" s="95">
        <f t="shared" si="281"/>
        <v>0</v>
      </c>
      <c r="AX200" s="95">
        <f t="shared" si="281"/>
        <v>0</v>
      </c>
      <c r="AY200" s="95">
        <f t="shared" si="281"/>
        <v>0</v>
      </c>
      <c r="AZ200" s="95">
        <f t="shared" si="281"/>
        <v>0</v>
      </c>
      <c r="BA200" s="95">
        <f t="shared" si="281"/>
        <v>0</v>
      </c>
      <c r="BB200" s="95">
        <f t="shared" si="281"/>
        <v>0</v>
      </c>
    </row>
    <row r="201" spans="1:54" s="36" customFormat="1" x14ac:dyDescent="0.2">
      <c r="A201" s="80"/>
      <c r="B201" s="41"/>
      <c r="C201" s="41"/>
      <c r="D201" s="44"/>
      <c r="E201" s="80"/>
      <c r="F201" s="82"/>
      <c r="G201" s="82"/>
      <c r="H201" s="82"/>
      <c r="I201" s="82"/>
      <c r="J201" s="82"/>
      <c r="K201" s="82"/>
      <c r="L201" s="82"/>
      <c r="M201" s="84"/>
      <c r="N201" s="84"/>
      <c r="O201" s="84"/>
      <c r="P201" s="84"/>
      <c r="Q201" s="67"/>
      <c r="R201" s="67"/>
      <c r="S201" s="79"/>
      <c r="T201" s="79"/>
      <c r="U201" s="79"/>
      <c r="V201" s="79"/>
      <c r="W201" s="123"/>
      <c r="X201" s="79"/>
      <c r="Y201" s="12"/>
      <c r="Z201" s="12"/>
      <c r="AA201" s="82"/>
      <c r="AB201" s="82"/>
      <c r="AC201" s="82"/>
      <c r="AD201" s="82"/>
      <c r="AE201" s="82"/>
      <c r="AF201" s="82"/>
      <c r="AG201" s="84"/>
      <c r="AH201" s="84"/>
      <c r="AI201" s="84"/>
      <c r="AJ201" s="84"/>
      <c r="AK201" s="84"/>
      <c r="AL201" s="84"/>
      <c r="AM201" s="79"/>
      <c r="AN201" s="79"/>
      <c r="AO201" s="84"/>
      <c r="AP201" s="84"/>
      <c r="AQ201" s="84"/>
      <c r="AR201" s="84"/>
      <c r="AS201" s="79"/>
      <c r="AT201" s="79"/>
      <c r="AU201" s="84"/>
      <c r="AV201" s="84"/>
      <c r="AW201" s="84"/>
      <c r="AX201" s="84"/>
      <c r="AY201" s="79"/>
      <c r="AZ201" s="79"/>
      <c r="BA201" s="84"/>
      <c r="BB201" s="84"/>
    </row>
    <row r="202" spans="1:54" s="36" customFormat="1" x14ac:dyDescent="0.2">
      <c r="A202" s="80"/>
      <c r="B202" s="22">
        <v>212001</v>
      </c>
      <c r="C202" s="16"/>
      <c r="D202" s="40" t="s">
        <v>91</v>
      </c>
      <c r="E202" s="80"/>
      <c r="F202" s="82"/>
      <c r="G202" s="82"/>
      <c r="H202" s="82"/>
      <c r="I202" s="82"/>
      <c r="J202" s="82"/>
      <c r="K202" s="83"/>
      <c r="L202" s="83"/>
      <c r="M202" s="82"/>
      <c r="N202" s="82"/>
      <c r="O202" s="82"/>
      <c r="P202" s="82"/>
      <c r="Q202" s="67"/>
      <c r="R202" s="67"/>
      <c r="S202" s="124"/>
      <c r="T202" s="124"/>
      <c r="U202" s="124"/>
      <c r="V202" s="124"/>
      <c r="W202" s="124"/>
      <c r="X202" s="124"/>
      <c r="Y202" s="124"/>
      <c r="Z202" s="124"/>
      <c r="AA202" s="82"/>
      <c r="AB202" s="82"/>
      <c r="AC202" s="82"/>
      <c r="AD202" s="82"/>
      <c r="AE202" s="83"/>
      <c r="AF202" s="83"/>
      <c r="AG202" s="82"/>
      <c r="AH202" s="82"/>
      <c r="AI202" s="82"/>
      <c r="AJ202" s="82"/>
      <c r="AK202" s="82"/>
      <c r="AL202" s="82"/>
      <c r="AM202" s="124"/>
      <c r="AN202" s="124"/>
      <c r="AO202" s="82"/>
      <c r="AP202" s="82"/>
      <c r="AQ202" s="82"/>
      <c r="AR202" s="82"/>
      <c r="AS202" s="124"/>
      <c r="AT202" s="124"/>
      <c r="AU202" s="82"/>
      <c r="AV202" s="82"/>
      <c r="AW202" s="82"/>
      <c r="AX202" s="82"/>
      <c r="AY202" s="124"/>
      <c r="AZ202" s="124"/>
      <c r="BA202" s="82"/>
      <c r="BB202" s="82"/>
    </row>
    <row r="203" spans="1:54" s="36" customFormat="1" x14ac:dyDescent="0.2">
      <c r="A203" s="80"/>
      <c r="B203" s="41"/>
      <c r="C203" s="41"/>
      <c r="D203" s="42"/>
      <c r="E203" s="80"/>
      <c r="F203" s="84"/>
      <c r="G203" s="84"/>
      <c r="H203" s="84"/>
      <c r="I203" s="84"/>
      <c r="J203" s="84"/>
      <c r="K203" s="82"/>
      <c r="L203" s="82"/>
      <c r="M203" s="84"/>
      <c r="N203" s="84"/>
      <c r="O203" s="84"/>
      <c r="P203" s="84"/>
      <c r="Q203" s="67"/>
      <c r="R203" s="67"/>
      <c r="S203" s="124"/>
      <c r="T203" s="124"/>
      <c r="U203" s="124"/>
      <c r="V203" s="124"/>
      <c r="W203" s="124"/>
      <c r="X203" s="124"/>
      <c r="Y203" s="124"/>
      <c r="Z203" s="124"/>
      <c r="AA203" s="84"/>
      <c r="AB203" s="84"/>
      <c r="AC203" s="84"/>
      <c r="AD203" s="84"/>
      <c r="AE203" s="82"/>
      <c r="AF203" s="82"/>
      <c r="AG203" s="84"/>
      <c r="AH203" s="84"/>
      <c r="AI203" s="84"/>
      <c r="AJ203" s="84"/>
      <c r="AK203" s="84"/>
      <c r="AL203" s="84"/>
      <c r="AM203" s="124"/>
      <c r="AN203" s="124"/>
      <c r="AO203" s="84"/>
      <c r="AP203" s="84"/>
      <c r="AQ203" s="84"/>
      <c r="AR203" s="84"/>
      <c r="AS203" s="124"/>
      <c r="AT203" s="124"/>
      <c r="AU203" s="84"/>
      <c r="AV203" s="84"/>
      <c r="AW203" s="84"/>
      <c r="AX203" s="84"/>
      <c r="AY203" s="124"/>
      <c r="AZ203" s="124"/>
      <c r="BA203" s="84"/>
      <c r="BB203" s="84"/>
    </row>
    <row r="204" spans="1:54" s="36" customFormat="1" ht="15" customHeight="1" x14ac:dyDescent="0.25">
      <c r="A204" s="80"/>
      <c r="B204" s="41"/>
      <c r="C204" s="41"/>
      <c r="D204" s="72" t="s">
        <v>36</v>
      </c>
      <c r="E204" s="80"/>
      <c r="F204" s="84"/>
      <c r="G204" s="84"/>
      <c r="H204" s="84"/>
      <c r="I204" s="84"/>
      <c r="J204" s="84"/>
      <c r="K204" s="82"/>
      <c r="L204" s="82"/>
      <c r="M204" s="84"/>
      <c r="N204" s="84"/>
      <c r="O204" s="84"/>
      <c r="P204" s="84"/>
      <c r="Q204" s="67"/>
      <c r="R204" s="67"/>
      <c r="S204" s="139"/>
      <c r="T204" s="139"/>
      <c r="U204" s="140"/>
      <c r="V204" s="140"/>
      <c r="W204" s="139"/>
      <c r="X204" s="139"/>
      <c r="Y204" s="139"/>
      <c r="Z204" s="139"/>
      <c r="AA204" s="84"/>
      <c r="AB204" s="84"/>
      <c r="AC204" s="84"/>
      <c r="AD204" s="84"/>
      <c r="AE204" s="82"/>
      <c r="AF204" s="82"/>
      <c r="AG204" s="84"/>
      <c r="AH204" s="84"/>
      <c r="AI204" s="84"/>
      <c r="AJ204" s="84"/>
      <c r="AK204" s="84"/>
      <c r="AL204" s="84"/>
      <c r="AM204" s="139"/>
      <c r="AN204" s="139"/>
      <c r="AO204" s="84"/>
      <c r="AP204" s="84"/>
      <c r="AQ204" s="84"/>
      <c r="AR204" s="84"/>
      <c r="AS204" s="139"/>
      <c r="AT204" s="139"/>
      <c r="AU204" s="84"/>
      <c r="AV204" s="84"/>
      <c r="AW204" s="84"/>
      <c r="AX204" s="84"/>
      <c r="AY204" s="139"/>
      <c r="AZ204" s="139"/>
      <c r="BA204" s="84"/>
      <c r="BB204" s="84"/>
    </row>
    <row r="205" spans="1:54" ht="15.75" customHeight="1" x14ac:dyDescent="0.2">
      <c r="A205" s="80" t="s">
        <v>60</v>
      </c>
      <c r="B205" s="15"/>
      <c r="C205" s="15"/>
      <c r="D205" s="13" t="s">
        <v>92</v>
      </c>
      <c r="E205" s="80">
        <v>2020</v>
      </c>
      <c r="F205" s="82">
        <v>3000</v>
      </c>
      <c r="G205" s="82"/>
      <c r="H205" s="82">
        <v>3000</v>
      </c>
      <c r="I205" s="82">
        <v>2362</v>
      </c>
      <c r="J205" s="82">
        <v>638</v>
      </c>
      <c r="K205" s="82"/>
      <c r="L205" s="82"/>
      <c r="M205" s="82">
        <v>0</v>
      </c>
      <c r="N205" s="82"/>
      <c r="O205" s="82"/>
      <c r="P205" s="82"/>
      <c r="Q205" s="67">
        <f t="shared" ref="Q205:Q210" si="282">R205+V205+AM205+AN205+AS205+AT205+AY205+AZ205</f>
        <v>0</v>
      </c>
      <c r="R205" s="67">
        <f t="shared" si="194"/>
        <v>0</v>
      </c>
      <c r="S205" s="139"/>
      <c r="T205" s="139"/>
      <c r="U205" s="139"/>
      <c r="V205" s="139"/>
      <c r="W205" s="139"/>
      <c r="X205" s="139"/>
      <c r="Y205" s="139"/>
      <c r="Z205" s="139"/>
      <c r="AA205" s="82">
        <f t="shared" ref="AA205:AA210" si="283">F205+Q205</f>
        <v>3000</v>
      </c>
      <c r="AB205" s="82">
        <f t="shared" ref="AB205:AB210" si="284">H205+R205</f>
        <v>3000</v>
      </c>
      <c r="AC205" s="82">
        <f t="shared" ref="AC205:AC210" si="285">I205+S205</f>
        <v>2362</v>
      </c>
      <c r="AD205" s="82">
        <f t="shared" ref="AD205:AD210" si="286">J205+T205</f>
        <v>638</v>
      </c>
      <c r="AE205" s="82">
        <f t="shared" ref="AE205:AE210" si="287">K205+U205</f>
        <v>0</v>
      </c>
      <c r="AF205" s="82">
        <f t="shared" ref="AF205:AF210" si="288">L205+V205</f>
        <v>0</v>
      </c>
      <c r="AG205" s="82">
        <f t="shared" ref="AG205:AG210" si="289">AH205+AI205</f>
        <v>0</v>
      </c>
      <c r="AH205" s="82">
        <f t="shared" ref="AH205:AH210" si="290">N205+X205</f>
        <v>0</v>
      </c>
      <c r="AI205" s="82">
        <f t="shared" ref="AI205:AI210" si="291">O205+Y205</f>
        <v>0</v>
      </c>
      <c r="AJ205" s="82">
        <f t="shared" ref="AJ205:AJ210" si="292">P205+Z205</f>
        <v>0</v>
      </c>
      <c r="AK205" s="82"/>
      <c r="AL205" s="82"/>
      <c r="AM205" s="139"/>
      <c r="AN205" s="139"/>
      <c r="AO205" s="82">
        <f t="shared" ref="AO205:AP210" si="293">AK205+AM205</f>
        <v>0</v>
      </c>
      <c r="AP205" s="82">
        <f t="shared" si="293"/>
        <v>0</v>
      </c>
      <c r="AQ205" s="82"/>
      <c r="AR205" s="82"/>
      <c r="AS205" s="139"/>
      <c r="AT205" s="139"/>
      <c r="AU205" s="82">
        <f t="shared" ref="AU205:AV210" si="294">AQ205+AS205</f>
        <v>0</v>
      </c>
      <c r="AV205" s="82">
        <f t="shared" si="294"/>
        <v>0</v>
      </c>
      <c r="AW205" s="82"/>
      <c r="AX205" s="82"/>
      <c r="AY205" s="139"/>
      <c r="AZ205" s="139"/>
      <c r="BA205" s="82">
        <f t="shared" ref="BA205:BB210" si="295">AW205+AY205</f>
        <v>0</v>
      </c>
      <c r="BB205" s="82">
        <f t="shared" si="295"/>
        <v>0</v>
      </c>
    </row>
    <row r="206" spans="1:54" ht="15.75" customHeight="1" x14ac:dyDescent="0.2">
      <c r="A206" s="80" t="s">
        <v>60</v>
      </c>
      <c r="B206" s="15"/>
      <c r="C206" s="15"/>
      <c r="D206" s="13" t="s">
        <v>93</v>
      </c>
      <c r="E206" s="80">
        <v>2020</v>
      </c>
      <c r="F206" s="82">
        <v>2499.5</v>
      </c>
      <c r="G206" s="82"/>
      <c r="H206" s="82">
        <v>2499.5</v>
      </c>
      <c r="I206" s="82">
        <v>1968.5</v>
      </c>
      <c r="J206" s="82">
        <v>531</v>
      </c>
      <c r="K206" s="82"/>
      <c r="L206" s="82"/>
      <c r="M206" s="82">
        <v>0</v>
      </c>
      <c r="N206" s="82"/>
      <c r="O206" s="82"/>
      <c r="P206" s="82"/>
      <c r="Q206" s="67">
        <f t="shared" si="282"/>
        <v>0</v>
      </c>
      <c r="R206" s="67">
        <f t="shared" si="194"/>
        <v>0</v>
      </c>
      <c r="S206" s="104"/>
      <c r="T206" s="104"/>
      <c r="U206" s="36"/>
      <c r="V206" s="36"/>
      <c r="W206" s="36"/>
      <c r="X206" s="36"/>
      <c r="Y206" s="36"/>
      <c r="Z206" s="36"/>
      <c r="AA206" s="82">
        <f t="shared" si="283"/>
        <v>2499.5</v>
      </c>
      <c r="AB206" s="82">
        <f t="shared" si="284"/>
        <v>2499.5</v>
      </c>
      <c r="AC206" s="82">
        <f t="shared" si="285"/>
        <v>1968.5</v>
      </c>
      <c r="AD206" s="82">
        <f t="shared" si="286"/>
        <v>531</v>
      </c>
      <c r="AE206" s="82">
        <f t="shared" si="287"/>
        <v>0</v>
      </c>
      <c r="AF206" s="82">
        <f t="shared" si="288"/>
        <v>0</v>
      </c>
      <c r="AG206" s="82">
        <f t="shared" si="289"/>
        <v>0</v>
      </c>
      <c r="AH206" s="82">
        <f t="shared" si="290"/>
        <v>0</v>
      </c>
      <c r="AI206" s="82">
        <f t="shared" si="291"/>
        <v>0</v>
      </c>
      <c r="AJ206" s="82">
        <f t="shared" si="292"/>
        <v>0</v>
      </c>
      <c r="AK206" s="82"/>
      <c r="AL206" s="82"/>
      <c r="AM206" s="79"/>
      <c r="AN206" s="79"/>
      <c r="AO206" s="82">
        <f t="shared" si="293"/>
        <v>0</v>
      </c>
      <c r="AP206" s="82">
        <f t="shared" si="293"/>
        <v>0</v>
      </c>
      <c r="AQ206" s="82"/>
      <c r="AR206" s="82"/>
      <c r="AS206" s="79"/>
      <c r="AT206" s="79"/>
      <c r="AU206" s="82">
        <f t="shared" si="294"/>
        <v>0</v>
      </c>
      <c r="AV206" s="82">
        <f t="shared" si="294"/>
        <v>0</v>
      </c>
      <c r="AW206" s="82"/>
      <c r="AX206" s="82"/>
      <c r="AY206" s="79"/>
      <c r="AZ206" s="79"/>
      <c r="BA206" s="82">
        <f t="shared" si="295"/>
        <v>0</v>
      </c>
      <c r="BB206" s="82">
        <f t="shared" si="295"/>
        <v>0</v>
      </c>
    </row>
    <row r="207" spans="1:54" ht="15.75" customHeight="1" x14ac:dyDescent="0.2">
      <c r="A207" s="80" t="s">
        <v>60</v>
      </c>
      <c r="B207" s="15"/>
      <c r="C207" s="15"/>
      <c r="D207" s="143" t="s">
        <v>253</v>
      </c>
      <c r="E207" s="144">
        <v>2020</v>
      </c>
      <c r="F207" s="82"/>
      <c r="G207" s="82"/>
      <c r="H207" s="82"/>
      <c r="I207" s="82"/>
      <c r="J207" s="82"/>
      <c r="K207" s="82"/>
      <c r="L207" s="82"/>
      <c r="M207" s="82">
        <v>0</v>
      </c>
      <c r="N207" s="82"/>
      <c r="O207" s="82"/>
      <c r="P207" s="82"/>
      <c r="Q207" s="67">
        <f t="shared" si="282"/>
        <v>1500</v>
      </c>
      <c r="R207" s="67">
        <f t="shared" si="194"/>
        <v>1500</v>
      </c>
      <c r="S207" s="146">
        <v>1181</v>
      </c>
      <c r="T207" s="146">
        <v>319</v>
      </c>
      <c r="U207" s="36"/>
      <c r="V207" s="36"/>
      <c r="W207" s="36"/>
      <c r="X207" s="36"/>
      <c r="Y207" s="36"/>
      <c r="Z207" s="36"/>
      <c r="AA207" s="82">
        <f t="shared" ref="AA207" si="296">F207+Q207</f>
        <v>1500</v>
      </c>
      <c r="AB207" s="82">
        <f t="shared" ref="AB207" si="297">H207+R207</f>
        <v>1500</v>
      </c>
      <c r="AC207" s="82">
        <f t="shared" ref="AC207" si="298">I207+S207</f>
        <v>1181</v>
      </c>
      <c r="AD207" s="82">
        <f t="shared" ref="AD207" si="299">J207+T207</f>
        <v>319</v>
      </c>
      <c r="AE207" s="82">
        <f t="shared" ref="AE207" si="300">K207+U207</f>
        <v>0</v>
      </c>
      <c r="AF207" s="82">
        <f t="shared" ref="AF207" si="301">L207+V207</f>
        <v>0</v>
      </c>
      <c r="AG207" s="82">
        <f t="shared" ref="AG207" si="302">AH207+AI207</f>
        <v>0</v>
      </c>
      <c r="AH207" s="82">
        <f t="shared" ref="AH207" si="303">N207+X207</f>
        <v>0</v>
      </c>
      <c r="AI207" s="82">
        <f t="shared" ref="AI207" si="304">O207+Y207</f>
        <v>0</v>
      </c>
      <c r="AJ207" s="82">
        <f t="shared" ref="AJ207" si="305">P207+Z207</f>
        <v>0</v>
      </c>
      <c r="AK207" s="82">
        <v>3000</v>
      </c>
      <c r="AL207" s="82"/>
      <c r="AM207" s="79"/>
      <c r="AN207" s="79"/>
      <c r="AO207" s="82">
        <f t="shared" si="293"/>
        <v>3000</v>
      </c>
      <c r="AP207" s="82">
        <f t="shared" si="293"/>
        <v>0</v>
      </c>
      <c r="AQ207" s="82"/>
      <c r="AR207" s="82"/>
      <c r="AS207" s="79"/>
      <c r="AT207" s="79"/>
      <c r="AU207" s="82">
        <f t="shared" si="294"/>
        <v>0</v>
      </c>
      <c r="AV207" s="82">
        <f t="shared" si="294"/>
        <v>0</v>
      </c>
      <c r="AW207" s="82"/>
      <c r="AX207" s="82"/>
      <c r="AY207" s="79"/>
      <c r="AZ207" s="79"/>
      <c r="BA207" s="82">
        <f t="shared" si="295"/>
        <v>0</v>
      </c>
      <c r="BB207" s="82">
        <f t="shared" si="295"/>
        <v>0</v>
      </c>
    </row>
    <row r="208" spans="1:54" ht="15.75" customHeight="1" x14ac:dyDescent="0.2">
      <c r="A208" s="80" t="s">
        <v>60</v>
      </c>
      <c r="B208" s="15"/>
      <c r="C208" s="15"/>
      <c r="D208" s="13" t="s">
        <v>194</v>
      </c>
      <c r="E208" s="80">
        <v>2021</v>
      </c>
      <c r="F208" s="82">
        <v>3000</v>
      </c>
      <c r="G208" s="82"/>
      <c r="H208" s="82">
        <v>0</v>
      </c>
      <c r="I208" s="82"/>
      <c r="J208" s="82"/>
      <c r="K208" s="82"/>
      <c r="L208" s="82"/>
      <c r="M208" s="82">
        <v>0</v>
      </c>
      <c r="N208" s="82"/>
      <c r="O208" s="82"/>
      <c r="P208" s="82"/>
      <c r="Q208" s="67">
        <f t="shared" si="282"/>
        <v>0</v>
      </c>
      <c r="R208" s="67">
        <f t="shared" si="194"/>
        <v>0</v>
      </c>
      <c r="S208" s="104"/>
      <c r="T208" s="104"/>
      <c r="U208" s="36"/>
      <c r="V208" s="36"/>
      <c r="W208" s="36"/>
      <c r="X208" s="36"/>
      <c r="Y208" s="36"/>
      <c r="Z208" s="36"/>
      <c r="AA208" s="82">
        <f t="shared" si="283"/>
        <v>3000</v>
      </c>
      <c r="AB208" s="82">
        <f t="shared" si="284"/>
        <v>0</v>
      </c>
      <c r="AC208" s="82">
        <f t="shared" si="285"/>
        <v>0</v>
      </c>
      <c r="AD208" s="82">
        <f t="shared" si="286"/>
        <v>0</v>
      </c>
      <c r="AE208" s="82">
        <f t="shared" si="287"/>
        <v>0</v>
      </c>
      <c r="AF208" s="82">
        <f t="shared" si="288"/>
        <v>0</v>
      </c>
      <c r="AG208" s="82">
        <f t="shared" si="289"/>
        <v>0</v>
      </c>
      <c r="AH208" s="82">
        <f t="shared" si="290"/>
        <v>0</v>
      </c>
      <c r="AI208" s="82">
        <f t="shared" si="291"/>
        <v>0</v>
      </c>
      <c r="AJ208" s="82">
        <f t="shared" si="292"/>
        <v>0</v>
      </c>
      <c r="AK208" s="82">
        <v>3000</v>
      </c>
      <c r="AL208" s="82"/>
      <c r="AM208" s="79"/>
      <c r="AN208" s="79"/>
      <c r="AO208" s="82">
        <f t="shared" si="293"/>
        <v>3000</v>
      </c>
      <c r="AP208" s="82">
        <f t="shared" si="293"/>
        <v>0</v>
      </c>
      <c r="AQ208" s="82"/>
      <c r="AR208" s="82"/>
      <c r="AS208" s="79"/>
      <c r="AT208" s="79"/>
      <c r="AU208" s="82">
        <f t="shared" si="294"/>
        <v>0</v>
      </c>
      <c r="AV208" s="82">
        <f t="shared" si="294"/>
        <v>0</v>
      </c>
      <c r="AW208" s="82"/>
      <c r="AX208" s="82"/>
      <c r="AY208" s="79"/>
      <c r="AZ208" s="79"/>
      <c r="BA208" s="82">
        <f t="shared" si="295"/>
        <v>0</v>
      </c>
      <c r="BB208" s="82">
        <f t="shared" si="295"/>
        <v>0</v>
      </c>
    </row>
    <row r="209" spans="1:54" ht="15.75" customHeight="1" x14ac:dyDescent="0.2">
      <c r="A209" s="80" t="s">
        <v>60</v>
      </c>
      <c r="B209" s="15"/>
      <c r="C209" s="15"/>
      <c r="D209" s="13" t="s">
        <v>194</v>
      </c>
      <c r="E209" s="80">
        <v>2022</v>
      </c>
      <c r="F209" s="82">
        <v>3000</v>
      </c>
      <c r="G209" s="82"/>
      <c r="H209" s="82">
        <v>0</v>
      </c>
      <c r="I209" s="82"/>
      <c r="J209" s="82"/>
      <c r="K209" s="82"/>
      <c r="L209" s="82"/>
      <c r="M209" s="82">
        <v>0</v>
      </c>
      <c r="N209" s="82"/>
      <c r="O209" s="82"/>
      <c r="P209" s="82"/>
      <c r="Q209" s="67">
        <f t="shared" si="282"/>
        <v>0</v>
      </c>
      <c r="R209" s="67">
        <f t="shared" ref="R209:R271" si="306">S209+T209+U209+W209+Z209</f>
        <v>0</v>
      </c>
      <c r="S209" s="159"/>
      <c r="T209" s="159"/>
      <c r="U209" s="159"/>
      <c r="V209" s="159"/>
      <c r="W209" s="159"/>
      <c r="X209" s="159"/>
      <c r="Y209" s="159"/>
      <c r="Z209" s="159"/>
      <c r="AA209" s="82">
        <f t="shared" si="283"/>
        <v>3000</v>
      </c>
      <c r="AB209" s="82">
        <f t="shared" si="284"/>
        <v>0</v>
      </c>
      <c r="AC209" s="82">
        <f t="shared" si="285"/>
        <v>0</v>
      </c>
      <c r="AD209" s="82">
        <f t="shared" si="286"/>
        <v>0</v>
      </c>
      <c r="AE209" s="82">
        <f t="shared" si="287"/>
        <v>0</v>
      </c>
      <c r="AF209" s="82">
        <f t="shared" si="288"/>
        <v>0</v>
      </c>
      <c r="AG209" s="82">
        <f t="shared" si="289"/>
        <v>0</v>
      </c>
      <c r="AH209" s="82">
        <f t="shared" si="290"/>
        <v>0</v>
      </c>
      <c r="AI209" s="82">
        <f t="shared" si="291"/>
        <v>0</v>
      </c>
      <c r="AJ209" s="82">
        <f t="shared" si="292"/>
        <v>0</v>
      </c>
      <c r="AK209" s="82"/>
      <c r="AL209" s="82"/>
      <c r="AM209" s="159"/>
      <c r="AN209" s="159"/>
      <c r="AO209" s="82">
        <f t="shared" si="293"/>
        <v>0</v>
      </c>
      <c r="AP209" s="82">
        <f t="shared" si="293"/>
        <v>0</v>
      </c>
      <c r="AQ209" s="82">
        <v>3000</v>
      </c>
      <c r="AR209" s="82"/>
      <c r="AS209" s="159"/>
      <c r="AT209" s="159"/>
      <c r="AU209" s="82">
        <f t="shared" si="294"/>
        <v>3000</v>
      </c>
      <c r="AV209" s="82">
        <f t="shared" si="294"/>
        <v>0</v>
      </c>
      <c r="AW209" s="82"/>
      <c r="AX209" s="82"/>
      <c r="AY209" s="159"/>
      <c r="AZ209" s="159"/>
      <c r="BA209" s="82">
        <f t="shared" si="295"/>
        <v>0</v>
      </c>
      <c r="BB209" s="82">
        <f t="shared" si="295"/>
        <v>0</v>
      </c>
    </row>
    <row r="210" spans="1:54" ht="15.75" customHeight="1" x14ac:dyDescent="0.2">
      <c r="A210" s="80" t="s">
        <v>60</v>
      </c>
      <c r="B210" s="15"/>
      <c r="C210" s="15"/>
      <c r="D210" s="13" t="s">
        <v>194</v>
      </c>
      <c r="E210" s="80">
        <v>2023</v>
      </c>
      <c r="F210" s="82">
        <v>3000</v>
      </c>
      <c r="G210" s="82"/>
      <c r="H210" s="82">
        <v>0</v>
      </c>
      <c r="I210" s="82"/>
      <c r="J210" s="82"/>
      <c r="K210" s="82"/>
      <c r="L210" s="82"/>
      <c r="M210" s="82">
        <v>0</v>
      </c>
      <c r="N210" s="82"/>
      <c r="O210" s="82"/>
      <c r="P210" s="82"/>
      <c r="Q210" s="67">
        <f t="shared" si="282"/>
        <v>0</v>
      </c>
      <c r="R210" s="67">
        <f t="shared" si="306"/>
        <v>0</v>
      </c>
      <c r="S210" s="79"/>
      <c r="T210" s="79"/>
      <c r="U210" s="79"/>
      <c r="V210" s="79"/>
      <c r="W210" s="36"/>
      <c r="X210" s="79"/>
      <c r="Y210" s="12"/>
      <c r="Z210" s="12"/>
      <c r="AA210" s="82">
        <f t="shared" si="283"/>
        <v>3000</v>
      </c>
      <c r="AB210" s="82">
        <f t="shared" si="284"/>
        <v>0</v>
      </c>
      <c r="AC210" s="82">
        <f t="shared" si="285"/>
        <v>0</v>
      </c>
      <c r="AD210" s="82">
        <f t="shared" si="286"/>
        <v>0</v>
      </c>
      <c r="AE210" s="82">
        <f t="shared" si="287"/>
        <v>0</v>
      </c>
      <c r="AF210" s="82">
        <f t="shared" si="288"/>
        <v>0</v>
      </c>
      <c r="AG210" s="82">
        <f t="shared" si="289"/>
        <v>0</v>
      </c>
      <c r="AH210" s="82">
        <f t="shared" si="290"/>
        <v>0</v>
      </c>
      <c r="AI210" s="82">
        <f t="shared" si="291"/>
        <v>0</v>
      </c>
      <c r="AJ210" s="82">
        <f t="shared" si="292"/>
        <v>0</v>
      </c>
      <c r="AK210" s="82"/>
      <c r="AL210" s="82"/>
      <c r="AM210" s="79"/>
      <c r="AN210" s="79"/>
      <c r="AO210" s="82">
        <f t="shared" si="293"/>
        <v>0</v>
      </c>
      <c r="AP210" s="82">
        <f t="shared" si="293"/>
        <v>0</v>
      </c>
      <c r="AQ210" s="82"/>
      <c r="AR210" s="82"/>
      <c r="AS210" s="79"/>
      <c r="AT210" s="79"/>
      <c r="AU210" s="82">
        <f t="shared" si="294"/>
        <v>0</v>
      </c>
      <c r="AV210" s="82">
        <f t="shared" si="294"/>
        <v>0</v>
      </c>
      <c r="AW210" s="82">
        <v>3000</v>
      </c>
      <c r="AX210" s="82"/>
      <c r="AY210" s="79"/>
      <c r="AZ210" s="79"/>
      <c r="BA210" s="82">
        <f t="shared" si="295"/>
        <v>3000</v>
      </c>
      <c r="BB210" s="82">
        <f t="shared" si="295"/>
        <v>0</v>
      </c>
    </row>
    <row r="211" spans="1:54" s="36" customFormat="1" ht="13.5" thickBot="1" x14ac:dyDescent="0.25">
      <c r="A211" s="48"/>
      <c r="B211" s="58"/>
      <c r="C211" s="58"/>
      <c r="D211" s="57"/>
      <c r="E211" s="48"/>
      <c r="F211" s="91"/>
      <c r="G211" s="91"/>
      <c r="H211" s="91"/>
      <c r="I211" s="91"/>
      <c r="J211" s="91"/>
      <c r="K211" s="91"/>
      <c r="L211" s="91"/>
      <c r="M211" s="91"/>
      <c r="N211" s="91"/>
      <c r="O211" s="91"/>
      <c r="P211" s="91"/>
      <c r="Q211" s="67"/>
      <c r="R211" s="67"/>
      <c r="S211" s="79"/>
      <c r="T211" s="79"/>
      <c r="U211" s="79"/>
      <c r="V211" s="79"/>
      <c r="X211" s="79"/>
      <c r="Y211" s="12"/>
      <c r="Z211" s="12"/>
      <c r="AA211" s="91"/>
      <c r="AB211" s="91"/>
      <c r="AC211" s="91"/>
      <c r="AD211" s="91"/>
      <c r="AE211" s="91"/>
      <c r="AF211" s="91"/>
      <c r="AG211" s="91"/>
      <c r="AH211" s="91"/>
      <c r="AI211" s="91"/>
      <c r="AJ211" s="91"/>
      <c r="AK211" s="91"/>
      <c r="AL211" s="91"/>
      <c r="AM211" s="79"/>
      <c r="AN211" s="79"/>
      <c r="AO211" s="91"/>
      <c r="AP211" s="91"/>
      <c r="AQ211" s="91"/>
      <c r="AR211" s="91"/>
      <c r="AS211" s="79"/>
      <c r="AT211" s="79"/>
      <c r="AU211" s="91"/>
      <c r="AV211" s="91"/>
      <c r="AW211" s="91"/>
      <c r="AX211" s="91"/>
      <c r="AY211" s="79"/>
      <c r="AZ211" s="79"/>
      <c r="BA211" s="91"/>
      <c r="BB211" s="91"/>
    </row>
    <row r="212" spans="1:54" ht="29.25" customHeight="1" thickBot="1" x14ac:dyDescent="0.25">
      <c r="A212" s="21"/>
      <c r="B212" s="100"/>
      <c r="C212" s="100"/>
      <c r="D212" s="55" t="s">
        <v>143</v>
      </c>
      <c r="E212" s="21"/>
      <c r="F212" s="95"/>
      <c r="G212" s="95"/>
      <c r="H212" s="95">
        <f>SUM(H205:H210)</f>
        <v>5499.5</v>
      </c>
      <c r="I212" s="95">
        <f t="shared" ref="I212:BB212" si="307">SUM(I205:I210)</f>
        <v>4330.5</v>
      </c>
      <c r="J212" s="95">
        <f t="shared" si="307"/>
        <v>1169</v>
      </c>
      <c r="K212" s="95">
        <f t="shared" si="307"/>
        <v>0</v>
      </c>
      <c r="L212" s="95">
        <f t="shared" si="307"/>
        <v>0</v>
      </c>
      <c r="M212" s="95">
        <f t="shared" si="307"/>
        <v>0</v>
      </c>
      <c r="N212" s="95">
        <f t="shared" si="307"/>
        <v>0</v>
      </c>
      <c r="O212" s="95">
        <f t="shared" si="307"/>
        <v>0</v>
      </c>
      <c r="P212" s="95">
        <f t="shared" si="307"/>
        <v>0</v>
      </c>
      <c r="Q212" s="95">
        <f t="shared" si="307"/>
        <v>1500</v>
      </c>
      <c r="R212" s="95">
        <f t="shared" si="307"/>
        <v>1500</v>
      </c>
      <c r="S212" s="95">
        <f>SUM(S205:S210)</f>
        <v>1181</v>
      </c>
      <c r="T212" s="95">
        <f t="shared" si="307"/>
        <v>319</v>
      </c>
      <c r="U212" s="95">
        <f t="shared" si="307"/>
        <v>0</v>
      </c>
      <c r="V212" s="95">
        <f t="shared" si="307"/>
        <v>0</v>
      </c>
      <c r="W212" s="95">
        <f t="shared" si="307"/>
        <v>0</v>
      </c>
      <c r="X212" s="95">
        <f t="shared" si="307"/>
        <v>0</v>
      </c>
      <c r="Y212" s="95">
        <f t="shared" si="307"/>
        <v>0</v>
      </c>
      <c r="Z212" s="95">
        <f t="shared" si="307"/>
        <v>0</v>
      </c>
      <c r="AA212" s="95">
        <f t="shared" si="307"/>
        <v>15999.5</v>
      </c>
      <c r="AB212" s="95">
        <f t="shared" si="307"/>
        <v>6999.5</v>
      </c>
      <c r="AC212" s="95">
        <f t="shared" si="307"/>
        <v>5511.5</v>
      </c>
      <c r="AD212" s="95">
        <f t="shared" si="307"/>
        <v>1488</v>
      </c>
      <c r="AE212" s="95">
        <f t="shared" si="307"/>
        <v>0</v>
      </c>
      <c r="AF212" s="95">
        <f t="shared" si="307"/>
        <v>0</v>
      </c>
      <c r="AG212" s="95">
        <f t="shared" si="307"/>
        <v>0</v>
      </c>
      <c r="AH212" s="95">
        <f t="shared" si="307"/>
        <v>0</v>
      </c>
      <c r="AI212" s="95">
        <f t="shared" si="307"/>
        <v>0</v>
      </c>
      <c r="AJ212" s="95">
        <f t="shared" si="307"/>
        <v>0</v>
      </c>
      <c r="AK212" s="95">
        <f t="shared" si="307"/>
        <v>6000</v>
      </c>
      <c r="AL212" s="95">
        <f t="shared" si="307"/>
        <v>0</v>
      </c>
      <c r="AM212" s="95">
        <f>SUM(AM205:AM210)</f>
        <v>0</v>
      </c>
      <c r="AN212" s="95">
        <f>SUM(AN205:AN210)</f>
        <v>0</v>
      </c>
      <c r="AO212" s="95">
        <f>SUM(AO205:AO210)</f>
        <v>6000</v>
      </c>
      <c r="AP212" s="95">
        <f>SUM(AP205:AP210)</f>
        <v>0</v>
      </c>
      <c r="AQ212" s="95">
        <f t="shared" si="307"/>
        <v>3000</v>
      </c>
      <c r="AR212" s="95">
        <f t="shared" si="307"/>
        <v>0</v>
      </c>
      <c r="AS212" s="95">
        <f>SUM(AS205:AS210)</f>
        <v>0</v>
      </c>
      <c r="AT212" s="95">
        <f>SUM(AT205:AT210)</f>
        <v>0</v>
      </c>
      <c r="AU212" s="95">
        <f>SUM(AU205:AU210)</f>
        <v>3000</v>
      </c>
      <c r="AV212" s="95">
        <f>SUM(AV205:AV210)</f>
        <v>0</v>
      </c>
      <c r="AW212" s="95">
        <f t="shared" si="307"/>
        <v>3000</v>
      </c>
      <c r="AX212" s="95">
        <f t="shared" si="307"/>
        <v>0</v>
      </c>
      <c r="AY212" s="95">
        <f t="shared" si="307"/>
        <v>0</v>
      </c>
      <c r="AZ212" s="95">
        <f t="shared" si="307"/>
        <v>0</v>
      </c>
      <c r="BA212" s="95">
        <f t="shared" si="307"/>
        <v>3000</v>
      </c>
      <c r="BB212" s="95">
        <f t="shared" si="307"/>
        <v>0</v>
      </c>
    </row>
    <row r="213" spans="1:54" s="28" customFormat="1" x14ac:dyDescent="0.2">
      <c r="A213" s="14"/>
      <c r="B213" s="37"/>
      <c r="C213" s="37"/>
      <c r="D213" s="4"/>
      <c r="E213" s="31"/>
      <c r="F213" s="79"/>
      <c r="G213" s="79"/>
      <c r="H213" s="79"/>
      <c r="I213" s="79"/>
      <c r="J213" s="79"/>
      <c r="K213" s="79"/>
      <c r="L213" s="79"/>
      <c r="M213" s="32"/>
      <c r="N213" s="79"/>
      <c r="O213" s="79"/>
      <c r="P213" s="79"/>
      <c r="Q213" s="67"/>
      <c r="R213" s="67"/>
      <c r="S213" s="79"/>
      <c r="T213" s="79"/>
      <c r="U213" s="79"/>
      <c r="V213" s="79"/>
      <c r="W213" s="123"/>
      <c r="X213" s="79"/>
      <c r="Y213" s="12"/>
      <c r="Z213" s="12"/>
      <c r="AA213" s="79"/>
      <c r="AB213" s="79"/>
      <c r="AC213" s="79"/>
      <c r="AD213" s="79"/>
      <c r="AE213" s="79"/>
      <c r="AF213" s="79"/>
      <c r="AG213" s="32"/>
      <c r="AH213" s="79"/>
      <c r="AI213" s="79"/>
      <c r="AJ213" s="79"/>
      <c r="AK213" s="79"/>
      <c r="AL213" s="79"/>
      <c r="AM213" s="79"/>
      <c r="AN213" s="79"/>
      <c r="AO213" s="79"/>
      <c r="AP213" s="79"/>
      <c r="AQ213" s="79"/>
      <c r="AR213" s="79"/>
      <c r="AS213" s="79"/>
      <c r="AT213" s="79"/>
      <c r="AU213" s="79"/>
      <c r="AV213" s="79"/>
      <c r="AW213" s="79"/>
      <c r="AX213" s="79"/>
      <c r="AY213" s="79"/>
      <c r="AZ213" s="79"/>
      <c r="BA213" s="79"/>
      <c r="BB213" s="79"/>
    </row>
    <row r="214" spans="1:54" s="28" customFormat="1" x14ac:dyDescent="0.2">
      <c r="A214" s="80"/>
      <c r="B214" s="22">
        <v>212301</v>
      </c>
      <c r="C214" s="16"/>
      <c r="D214" s="40" t="s">
        <v>94</v>
      </c>
      <c r="E214" s="80"/>
      <c r="F214" s="82"/>
      <c r="G214" s="82"/>
      <c r="H214" s="82"/>
      <c r="I214" s="82"/>
      <c r="J214" s="82"/>
      <c r="K214" s="83"/>
      <c r="L214" s="83"/>
      <c r="M214" s="82"/>
      <c r="N214" s="82"/>
      <c r="O214" s="82"/>
      <c r="P214" s="82"/>
      <c r="Q214" s="67"/>
      <c r="R214" s="67"/>
      <c r="S214" s="104"/>
      <c r="T214" s="104"/>
      <c r="U214" s="36"/>
      <c r="V214" s="36"/>
      <c r="W214" s="36"/>
      <c r="X214" s="36"/>
      <c r="Y214" s="36"/>
      <c r="Z214" s="36"/>
      <c r="AA214" s="82"/>
      <c r="AB214" s="82"/>
      <c r="AC214" s="82"/>
      <c r="AD214" s="82"/>
      <c r="AE214" s="83"/>
      <c r="AF214" s="83"/>
      <c r="AG214" s="82"/>
      <c r="AH214" s="82"/>
      <c r="AI214" s="82"/>
      <c r="AJ214" s="82"/>
      <c r="AK214" s="82"/>
      <c r="AL214" s="82"/>
      <c r="AM214" s="79"/>
      <c r="AN214" s="79"/>
      <c r="AO214" s="82"/>
      <c r="AP214" s="82"/>
      <c r="AQ214" s="82"/>
      <c r="AR214" s="82"/>
      <c r="AS214" s="79"/>
      <c r="AT214" s="79"/>
      <c r="AU214" s="82"/>
      <c r="AV214" s="82"/>
      <c r="AW214" s="82"/>
      <c r="AX214" s="82"/>
      <c r="AY214" s="79"/>
      <c r="AZ214" s="79"/>
      <c r="BA214" s="82"/>
      <c r="BB214" s="82"/>
    </row>
    <row r="215" spans="1:54" s="36" customFormat="1" x14ac:dyDescent="0.2">
      <c r="A215" s="80"/>
      <c r="B215" s="41"/>
      <c r="C215" s="41"/>
      <c r="D215" s="42"/>
      <c r="E215" s="80"/>
      <c r="F215" s="84"/>
      <c r="G215" s="84"/>
      <c r="H215" s="84"/>
      <c r="I215" s="84"/>
      <c r="J215" s="84"/>
      <c r="K215" s="82"/>
      <c r="L215" s="82"/>
      <c r="M215" s="84"/>
      <c r="N215" s="84"/>
      <c r="O215" s="84"/>
      <c r="P215" s="84"/>
      <c r="Q215" s="67"/>
      <c r="R215" s="67"/>
      <c r="S215" s="104"/>
      <c r="T215" s="104"/>
      <c r="AA215" s="84"/>
      <c r="AB215" s="84"/>
      <c r="AC215" s="84"/>
      <c r="AD215" s="84"/>
      <c r="AE215" s="82"/>
      <c r="AF215" s="82"/>
      <c r="AG215" s="84"/>
      <c r="AH215" s="84"/>
      <c r="AI215" s="84"/>
      <c r="AJ215" s="84"/>
      <c r="AK215" s="84"/>
      <c r="AL215" s="84"/>
      <c r="AM215" s="79"/>
      <c r="AN215" s="79"/>
      <c r="AO215" s="84"/>
      <c r="AP215" s="84"/>
      <c r="AQ215" s="84"/>
      <c r="AR215" s="84"/>
      <c r="AS215" s="79"/>
      <c r="AT215" s="79"/>
      <c r="AU215" s="84"/>
      <c r="AV215" s="84"/>
      <c r="AW215" s="84"/>
      <c r="AX215" s="84"/>
      <c r="AY215" s="79"/>
      <c r="AZ215" s="79"/>
      <c r="BA215" s="84"/>
      <c r="BB215" s="84"/>
    </row>
    <row r="216" spans="1:54" s="36" customFormat="1" x14ac:dyDescent="0.2">
      <c r="A216" s="80"/>
      <c r="B216" s="59"/>
      <c r="C216" s="59"/>
      <c r="D216" s="72" t="s">
        <v>36</v>
      </c>
      <c r="E216" s="80"/>
      <c r="F216" s="82"/>
      <c r="G216" s="82"/>
      <c r="H216" s="82"/>
      <c r="I216" s="82"/>
      <c r="J216" s="82"/>
      <c r="K216" s="82"/>
      <c r="L216" s="82"/>
      <c r="M216" s="82"/>
      <c r="N216" s="82"/>
      <c r="O216" s="82"/>
      <c r="P216" s="82"/>
      <c r="Q216" s="67"/>
      <c r="R216" s="67"/>
      <c r="S216" s="79"/>
      <c r="T216" s="79"/>
      <c r="U216" s="79"/>
      <c r="V216" s="79"/>
      <c r="X216" s="79"/>
      <c r="Y216" s="12"/>
      <c r="Z216" s="12"/>
      <c r="AA216" s="82"/>
      <c r="AB216" s="82"/>
      <c r="AC216" s="82"/>
      <c r="AD216" s="82"/>
      <c r="AE216" s="82"/>
      <c r="AF216" s="82"/>
      <c r="AG216" s="82"/>
      <c r="AH216" s="82"/>
      <c r="AI216" s="82"/>
      <c r="AJ216" s="82"/>
      <c r="AK216" s="82"/>
      <c r="AL216" s="82"/>
      <c r="AM216" s="79"/>
      <c r="AN216" s="79"/>
      <c r="AO216" s="82"/>
      <c r="AP216" s="82"/>
      <c r="AQ216" s="82"/>
      <c r="AR216" s="82"/>
      <c r="AS216" s="79"/>
      <c r="AT216" s="79"/>
      <c r="AU216" s="82"/>
      <c r="AV216" s="82"/>
      <c r="AW216" s="82"/>
      <c r="AX216" s="82"/>
      <c r="AY216" s="79"/>
      <c r="AZ216" s="79"/>
      <c r="BA216" s="82"/>
      <c r="BB216" s="82"/>
    </row>
    <row r="217" spans="1:54" ht="15.75" customHeight="1" x14ac:dyDescent="0.2">
      <c r="A217" s="80" t="s">
        <v>60</v>
      </c>
      <c r="B217" s="15"/>
      <c r="C217" s="15"/>
      <c r="D217" s="13" t="s">
        <v>65</v>
      </c>
      <c r="E217" s="80">
        <v>2020</v>
      </c>
      <c r="F217" s="82">
        <v>1000</v>
      </c>
      <c r="G217" s="82"/>
      <c r="H217" s="82">
        <v>1000</v>
      </c>
      <c r="I217" s="82">
        <v>787</v>
      </c>
      <c r="J217" s="82">
        <v>213</v>
      </c>
      <c r="K217" s="82"/>
      <c r="L217" s="82"/>
      <c r="M217" s="82">
        <v>0</v>
      </c>
      <c r="N217" s="82"/>
      <c r="O217" s="82"/>
      <c r="P217" s="82"/>
      <c r="Q217" s="67">
        <f>R217+V217+AM217+AN217+AS217+AT217+AY217+AZ217</f>
        <v>640</v>
      </c>
      <c r="R217" s="67">
        <f t="shared" si="306"/>
        <v>640</v>
      </c>
      <c r="S217" s="146">
        <v>504</v>
      </c>
      <c r="T217" s="146">
        <v>136</v>
      </c>
      <c r="U217" s="159"/>
      <c r="V217" s="159"/>
      <c r="W217" s="159"/>
      <c r="X217" s="159"/>
      <c r="Y217" s="159"/>
      <c r="Z217" s="159"/>
      <c r="AA217" s="82">
        <f>F217+Q217</f>
        <v>1640</v>
      </c>
      <c r="AB217" s="82">
        <f t="shared" ref="AB217:AF218" si="308">H217+R217</f>
        <v>1640</v>
      </c>
      <c r="AC217" s="82">
        <f t="shared" si="308"/>
        <v>1291</v>
      </c>
      <c r="AD217" s="82">
        <f t="shared" si="308"/>
        <v>349</v>
      </c>
      <c r="AE217" s="82">
        <f t="shared" si="308"/>
        <v>0</v>
      </c>
      <c r="AF217" s="82">
        <f t="shared" si="308"/>
        <v>0</v>
      </c>
      <c r="AG217" s="82">
        <f>AH217+AI217</f>
        <v>0</v>
      </c>
      <c r="AH217" s="82">
        <f t="shared" ref="AH217:AJ218" si="309">N217+X217</f>
        <v>0</v>
      </c>
      <c r="AI217" s="82">
        <f t="shared" si="309"/>
        <v>0</v>
      </c>
      <c r="AJ217" s="82">
        <f t="shared" si="309"/>
        <v>0</v>
      </c>
      <c r="AK217" s="82"/>
      <c r="AL217" s="82"/>
      <c r="AM217" s="159"/>
      <c r="AN217" s="159"/>
      <c r="AO217" s="82">
        <f>AK217+AM217</f>
        <v>0</v>
      </c>
      <c r="AP217" s="82">
        <f>AL217+AN217</f>
        <v>0</v>
      </c>
      <c r="AQ217" s="82"/>
      <c r="AR217" s="82"/>
      <c r="AS217" s="159"/>
      <c r="AT217" s="159"/>
      <c r="AU217" s="82">
        <f>AQ217+AS217</f>
        <v>0</v>
      </c>
      <c r="AV217" s="82">
        <f>AR217+AT217</f>
        <v>0</v>
      </c>
      <c r="AW217" s="82"/>
      <c r="AX217" s="82"/>
      <c r="AY217" s="159"/>
      <c r="AZ217" s="159"/>
      <c r="BA217" s="82">
        <f>AW217+AY217</f>
        <v>0</v>
      </c>
      <c r="BB217" s="82">
        <f>AX217+AZ217</f>
        <v>0</v>
      </c>
    </row>
    <row r="218" spans="1:54" ht="15.75" customHeight="1" x14ac:dyDescent="0.2">
      <c r="A218" s="80" t="s">
        <v>60</v>
      </c>
      <c r="B218" s="15"/>
      <c r="C218" s="15"/>
      <c r="D218" s="143" t="s">
        <v>254</v>
      </c>
      <c r="E218" s="144">
        <v>2020</v>
      </c>
      <c r="F218" s="82"/>
      <c r="G218" s="82"/>
      <c r="H218" s="82"/>
      <c r="I218" s="82"/>
      <c r="J218" s="82"/>
      <c r="K218" s="82"/>
      <c r="L218" s="82"/>
      <c r="M218" s="82">
        <v>0</v>
      </c>
      <c r="N218" s="82"/>
      <c r="O218" s="82"/>
      <c r="P218" s="82"/>
      <c r="Q218" s="67">
        <f>R218+V218+AM218+AN218+AS218+AT218+AY218+AZ218</f>
        <v>438</v>
      </c>
      <c r="R218" s="67">
        <f t="shared" si="306"/>
        <v>438</v>
      </c>
      <c r="S218" s="146">
        <v>345</v>
      </c>
      <c r="T218" s="146">
        <v>93</v>
      </c>
      <c r="U218" s="159"/>
      <c r="V218" s="159"/>
      <c r="W218" s="159"/>
      <c r="X218" s="159"/>
      <c r="Y218" s="159"/>
      <c r="Z218" s="159"/>
      <c r="AA218" s="82">
        <f>F218+Q218</f>
        <v>438</v>
      </c>
      <c r="AB218" s="82">
        <f t="shared" si="308"/>
        <v>438</v>
      </c>
      <c r="AC218" s="82">
        <f t="shared" si="308"/>
        <v>345</v>
      </c>
      <c r="AD218" s="82">
        <f t="shared" si="308"/>
        <v>93</v>
      </c>
      <c r="AE218" s="82">
        <f t="shared" si="308"/>
        <v>0</v>
      </c>
      <c r="AF218" s="82">
        <f t="shared" si="308"/>
        <v>0</v>
      </c>
      <c r="AG218" s="82">
        <f>AH218+AI218</f>
        <v>0</v>
      </c>
      <c r="AH218" s="82">
        <f t="shared" si="309"/>
        <v>0</v>
      </c>
      <c r="AI218" s="82">
        <f t="shared" si="309"/>
        <v>0</v>
      </c>
      <c r="AJ218" s="82">
        <f t="shared" si="309"/>
        <v>0</v>
      </c>
      <c r="AK218" s="82"/>
      <c r="AL218" s="82"/>
      <c r="AM218" s="159"/>
      <c r="AN218" s="159"/>
      <c r="AO218" s="82">
        <f>AK218+AM218</f>
        <v>0</v>
      </c>
      <c r="AP218" s="82">
        <f>AL218+AN218</f>
        <v>0</v>
      </c>
      <c r="AQ218" s="82"/>
      <c r="AR218" s="82"/>
      <c r="AS218" s="159"/>
      <c r="AT218" s="159"/>
      <c r="AU218" s="82">
        <f>AQ218+AS218</f>
        <v>0</v>
      </c>
      <c r="AV218" s="82">
        <f>AR218+AT218</f>
        <v>0</v>
      </c>
      <c r="AW218" s="82"/>
      <c r="AX218" s="82"/>
      <c r="AY218" s="159"/>
      <c r="AZ218" s="159"/>
      <c r="BA218" s="82">
        <f>AW218+AY218</f>
        <v>0</v>
      </c>
      <c r="BB218" s="82">
        <f>AX218+AZ218</f>
        <v>0</v>
      </c>
    </row>
    <row r="219" spans="1:54" s="36" customFormat="1" x14ac:dyDescent="0.2">
      <c r="A219" s="80"/>
      <c r="B219" s="59"/>
      <c r="C219" s="59"/>
      <c r="D219" s="44"/>
      <c r="E219" s="80"/>
      <c r="F219" s="82"/>
      <c r="G219" s="82"/>
      <c r="H219" s="82"/>
      <c r="I219" s="82"/>
      <c r="J219" s="82"/>
      <c r="K219" s="82"/>
      <c r="L219" s="82"/>
      <c r="M219" s="82"/>
      <c r="N219" s="82"/>
      <c r="O219" s="82"/>
      <c r="P219" s="82"/>
      <c r="Q219" s="67"/>
      <c r="R219" s="67"/>
      <c r="S219" s="79"/>
      <c r="T219" s="79"/>
      <c r="U219" s="79"/>
      <c r="V219" s="79"/>
      <c r="X219" s="79"/>
      <c r="Y219" s="12"/>
      <c r="Z219" s="12"/>
      <c r="AA219" s="82"/>
      <c r="AB219" s="82"/>
      <c r="AC219" s="82"/>
      <c r="AD219" s="82"/>
      <c r="AE219" s="82"/>
      <c r="AF219" s="82"/>
      <c r="AG219" s="82"/>
      <c r="AH219" s="82"/>
      <c r="AI219" s="82"/>
      <c r="AJ219" s="82"/>
      <c r="AK219" s="82"/>
      <c r="AL219" s="82"/>
      <c r="AM219" s="79"/>
      <c r="AN219" s="79"/>
      <c r="AO219" s="82"/>
      <c r="AP219" s="82"/>
      <c r="AQ219" s="82"/>
      <c r="AR219" s="82"/>
      <c r="AS219" s="79"/>
      <c r="AT219" s="79"/>
      <c r="AU219" s="82"/>
      <c r="AV219" s="82"/>
      <c r="AW219" s="82"/>
      <c r="AX219" s="82"/>
      <c r="AY219" s="79"/>
      <c r="AZ219" s="79"/>
      <c r="BA219" s="82"/>
      <c r="BB219" s="82"/>
    </row>
    <row r="220" spans="1:54" s="36" customFormat="1" x14ac:dyDescent="0.2">
      <c r="A220" s="80" t="s">
        <v>60</v>
      </c>
      <c r="B220" s="59"/>
      <c r="C220" s="59"/>
      <c r="D220" s="44" t="s">
        <v>69</v>
      </c>
      <c r="E220" s="80">
        <v>2020</v>
      </c>
      <c r="F220" s="82">
        <v>2667</v>
      </c>
      <c r="G220" s="82"/>
      <c r="H220" s="82">
        <v>2667</v>
      </c>
      <c r="I220" s="82"/>
      <c r="J220" s="82"/>
      <c r="K220" s="82"/>
      <c r="L220" s="82"/>
      <c r="M220" s="82">
        <v>0</v>
      </c>
      <c r="N220" s="82"/>
      <c r="O220" s="82"/>
      <c r="P220" s="82">
        <v>2667</v>
      </c>
      <c r="Q220" s="67">
        <f>R220+V220+AM220+AN220+AS220+AT220+AY220+AZ220</f>
        <v>0</v>
      </c>
      <c r="R220" s="67">
        <f t="shared" si="306"/>
        <v>0</v>
      </c>
      <c r="S220" s="79"/>
      <c r="T220" s="79"/>
      <c r="U220" s="79"/>
      <c r="V220" s="79"/>
      <c r="X220" s="79"/>
      <c r="Y220" s="12"/>
      <c r="Z220" s="12"/>
      <c r="AA220" s="82">
        <f>F220+Q220</f>
        <v>2667</v>
      </c>
      <c r="AB220" s="82">
        <f>H220+R220</f>
        <v>2667</v>
      </c>
      <c r="AC220" s="82">
        <f>I220+S220</f>
        <v>0</v>
      </c>
      <c r="AD220" s="82">
        <f>J220+T220</f>
        <v>0</v>
      </c>
      <c r="AE220" s="82">
        <f>K220+U220</f>
        <v>0</v>
      </c>
      <c r="AF220" s="82">
        <f>L220+V220</f>
        <v>0</v>
      </c>
      <c r="AG220" s="82">
        <f>AH220+AI220</f>
        <v>0</v>
      </c>
      <c r="AH220" s="82">
        <f>N220+X220</f>
        <v>0</v>
      </c>
      <c r="AI220" s="82">
        <f>O220+Y220</f>
        <v>0</v>
      </c>
      <c r="AJ220" s="82">
        <f>P220+Z220</f>
        <v>2667</v>
      </c>
      <c r="AK220" s="82"/>
      <c r="AL220" s="82"/>
      <c r="AM220" s="79"/>
      <c r="AN220" s="79"/>
      <c r="AO220" s="82">
        <f>AK220+AM220</f>
        <v>0</v>
      </c>
      <c r="AP220" s="82">
        <f>AL220+AN220</f>
        <v>0</v>
      </c>
      <c r="AQ220" s="82"/>
      <c r="AR220" s="82"/>
      <c r="AS220" s="79"/>
      <c r="AT220" s="79"/>
      <c r="AU220" s="82">
        <f>AQ220+AS220</f>
        <v>0</v>
      </c>
      <c r="AV220" s="82">
        <f>AR220+AT220</f>
        <v>0</v>
      </c>
      <c r="AW220" s="82"/>
      <c r="AX220" s="82"/>
      <c r="AY220" s="79"/>
      <c r="AZ220" s="79"/>
      <c r="BA220" s="82">
        <f>AW220+AY220</f>
        <v>0</v>
      </c>
      <c r="BB220" s="82">
        <f>AX220+AZ220</f>
        <v>0</v>
      </c>
    </row>
    <row r="221" spans="1:54" s="36" customFormat="1" ht="13.5" thickBot="1" x14ac:dyDescent="0.25">
      <c r="A221" s="48"/>
      <c r="B221" s="58"/>
      <c r="C221" s="58"/>
      <c r="D221" s="57"/>
      <c r="E221" s="48"/>
      <c r="F221" s="90"/>
      <c r="G221" s="90"/>
      <c r="H221" s="90"/>
      <c r="I221" s="90"/>
      <c r="J221" s="90"/>
      <c r="K221" s="91"/>
      <c r="L221" s="91"/>
      <c r="M221" s="90"/>
      <c r="N221" s="90"/>
      <c r="O221" s="90"/>
      <c r="P221" s="90"/>
      <c r="Q221" s="67"/>
      <c r="R221" s="67"/>
      <c r="S221" s="79"/>
      <c r="T221" s="79"/>
      <c r="U221" s="79"/>
      <c r="V221" s="79"/>
      <c r="W221" s="123"/>
      <c r="X221" s="79"/>
      <c r="Y221" s="12"/>
      <c r="Z221" s="12"/>
      <c r="AA221" s="90"/>
      <c r="AB221" s="90"/>
      <c r="AC221" s="90"/>
      <c r="AD221" s="90"/>
      <c r="AE221" s="91"/>
      <c r="AF221" s="91"/>
      <c r="AG221" s="90"/>
      <c r="AH221" s="90"/>
      <c r="AI221" s="90"/>
      <c r="AJ221" s="90"/>
      <c r="AK221" s="90"/>
      <c r="AL221" s="90"/>
      <c r="AM221" s="79"/>
      <c r="AN221" s="79"/>
      <c r="AO221" s="90"/>
      <c r="AP221" s="90"/>
      <c r="AQ221" s="90"/>
      <c r="AR221" s="90"/>
      <c r="AS221" s="79"/>
      <c r="AT221" s="79"/>
      <c r="AU221" s="90"/>
      <c r="AV221" s="90"/>
      <c r="AW221" s="90"/>
      <c r="AX221" s="90"/>
      <c r="AY221" s="79"/>
      <c r="AZ221" s="79"/>
      <c r="BA221" s="90"/>
      <c r="BB221" s="90"/>
    </row>
    <row r="222" spans="1:54" ht="29.25" customHeight="1" thickBot="1" x14ac:dyDescent="0.25">
      <c r="A222" s="21"/>
      <c r="B222" s="100"/>
      <c r="C222" s="100"/>
      <c r="D222" s="55" t="s">
        <v>144</v>
      </c>
      <c r="E222" s="21"/>
      <c r="F222" s="95"/>
      <c r="G222" s="95"/>
      <c r="H222" s="95">
        <f>SUM(H217:H220)</f>
        <v>3667</v>
      </c>
      <c r="I222" s="95">
        <f t="shared" ref="I222:BB222" si="310">SUM(I217:I220)</f>
        <v>787</v>
      </c>
      <c r="J222" s="95">
        <f t="shared" si="310"/>
        <v>213</v>
      </c>
      <c r="K222" s="95">
        <f t="shared" si="310"/>
        <v>0</v>
      </c>
      <c r="L222" s="95">
        <f t="shared" si="310"/>
        <v>0</v>
      </c>
      <c r="M222" s="95">
        <f t="shared" si="310"/>
        <v>0</v>
      </c>
      <c r="N222" s="95">
        <f t="shared" si="310"/>
        <v>0</v>
      </c>
      <c r="O222" s="95">
        <f t="shared" si="310"/>
        <v>0</v>
      </c>
      <c r="P222" s="95">
        <f>SUM(P217:P220)</f>
        <v>2667</v>
      </c>
      <c r="Q222" s="95">
        <f t="shared" si="310"/>
        <v>1078</v>
      </c>
      <c r="R222" s="95">
        <f t="shared" si="310"/>
        <v>1078</v>
      </c>
      <c r="S222" s="95">
        <f>SUM(S217:S220)</f>
        <v>849</v>
      </c>
      <c r="T222" s="95">
        <f t="shared" si="310"/>
        <v>229</v>
      </c>
      <c r="U222" s="95">
        <f t="shared" si="310"/>
        <v>0</v>
      </c>
      <c r="V222" s="95">
        <f t="shared" si="310"/>
        <v>0</v>
      </c>
      <c r="W222" s="95">
        <f t="shared" si="310"/>
        <v>0</v>
      </c>
      <c r="X222" s="95">
        <f t="shared" si="310"/>
        <v>0</v>
      </c>
      <c r="Y222" s="95">
        <f t="shared" si="310"/>
        <v>0</v>
      </c>
      <c r="Z222" s="95">
        <f t="shared" si="310"/>
        <v>0</v>
      </c>
      <c r="AA222" s="95">
        <f t="shared" si="310"/>
        <v>4745</v>
      </c>
      <c r="AB222" s="95">
        <f t="shared" si="310"/>
        <v>4745</v>
      </c>
      <c r="AC222" s="95">
        <f t="shared" si="310"/>
        <v>1636</v>
      </c>
      <c r="AD222" s="95">
        <f t="shared" si="310"/>
        <v>442</v>
      </c>
      <c r="AE222" s="95">
        <f t="shared" si="310"/>
        <v>0</v>
      </c>
      <c r="AF222" s="95">
        <f t="shared" si="310"/>
        <v>0</v>
      </c>
      <c r="AG222" s="95">
        <f t="shared" si="310"/>
        <v>0</v>
      </c>
      <c r="AH222" s="95">
        <f t="shared" si="310"/>
        <v>0</v>
      </c>
      <c r="AI222" s="95">
        <f t="shared" si="310"/>
        <v>0</v>
      </c>
      <c r="AJ222" s="95">
        <f t="shared" si="310"/>
        <v>2667</v>
      </c>
      <c r="AK222" s="95">
        <f t="shared" si="310"/>
        <v>0</v>
      </c>
      <c r="AL222" s="95">
        <f t="shared" si="310"/>
        <v>0</v>
      </c>
      <c r="AM222" s="95">
        <f>SUM(AM217:AM220)</f>
        <v>0</v>
      </c>
      <c r="AN222" s="95">
        <f>SUM(AN217:AN220)</f>
        <v>0</v>
      </c>
      <c r="AO222" s="95">
        <f>SUM(AO217:AO220)</f>
        <v>0</v>
      </c>
      <c r="AP222" s="95">
        <f>SUM(AP217:AP220)</f>
        <v>0</v>
      </c>
      <c r="AQ222" s="95">
        <f t="shared" si="310"/>
        <v>0</v>
      </c>
      <c r="AR222" s="95">
        <f t="shared" si="310"/>
        <v>0</v>
      </c>
      <c r="AS222" s="95">
        <f>SUM(AS217:AS220)</f>
        <v>0</v>
      </c>
      <c r="AT222" s="95">
        <f>SUM(AT217:AT220)</f>
        <v>0</v>
      </c>
      <c r="AU222" s="95">
        <f>SUM(AU217:AU220)</f>
        <v>0</v>
      </c>
      <c r="AV222" s="95">
        <f>SUM(AV217:AV220)</f>
        <v>0</v>
      </c>
      <c r="AW222" s="95">
        <f t="shared" si="310"/>
        <v>0</v>
      </c>
      <c r="AX222" s="95">
        <f t="shared" si="310"/>
        <v>0</v>
      </c>
      <c r="AY222" s="95">
        <f t="shared" si="310"/>
        <v>0</v>
      </c>
      <c r="AZ222" s="95">
        <f t="shared" si="310"/>
        <v>0</v>
      </c>
      <c r="BA222" s="95">
        <f t="shared" si="310"/>
        <v>0</v>
      </c>
      <c r="BB222" s="95">
        <f t="shared" si="310"/>
        <v>0</v>
      </c>
    </row>
    <row r="223" spans="1:54" s="36" customFormat="1" x14ac:dyDescent="0.2">
      <c r="A223" s="80"/>
      <c r="B223" s="59"/>
      <c r="C223" s="59"/>
      <c r="D223" s="44"/>
      <c r="E223" s="80"/>
      <c r="F223" s="84"/>
      <c r="G223" s="84"/>
      <c r="H223" s="84"/>
      <c r="I223" s="84"/>
      <c r="J223" s="84"/>
      <c r="K223" s="82"/>
      <c r="L223" s="82"/>
      <c r="M223" s="84"/>
      <c r="N223" s="84"/>
      <c r="O223" s="84"/>
      <c r="P223" s="84"/>
      <c r="Q223" s="79"/>
      <c r="R223" s="79"/>
      <c r="S223" s="79"/>
      <c r="T223" s="79"/>
      <c r="U223" s="79"/>
      <c r="V223" s="79"/>
      <c r="X223" s="79"/>
      <c r="Y223" s="12"/>
      <c r="Z223" s="12"/>
      <c r="AA223" s="84"/>
      <c r="AB223" s="84"/>
      <c r="AC223" s="84"/>
      <c r="AD223" s="84"/>
      <c r="AE223" s="82"/>
      <c r="AF223" s="82"/>
      <c r="AG223" s="84"/>
      <c r="AH223" s="84"/>
      <c r="AI223" s="84"/>
      <c r="AJ223" s="84"/>
      <c r="AK223" s="84"/>
      <c r="AL223" s="84"/>
      <c r="AM223" s="79"/>
      <c r="AN223" s="79"/>
      <c r="AO223" s="84"/>
      <c r="AP223" s="84"/>
      <c r="AQ223" s="84"/>
      <c r="AR223" s="84"/>
      <c r="AS223" s="79"/>
      <c r="AT223" s="79"/>
      <c r="AU223" s="84"/>
      <c r="AV223" s="84"/>
      <c r="AW223" s="84"/>
      <c r="AX223" s="84"/>
      <c r="AY223" s="79"/>
      <c r="AZ223" s="79"/>
      <c r="BA223" s="84"/>
      <c r="BB223" s="84"/>
    </row>
    <row r="224" spans="1:54" s="36" customFormat="1" x14ac:dyDescent="0.2">
      <c r="A224" s="80"/>
      <c r="B224" s="22">
        <v>212701</v>
      </c>
      <c r="C224" s="16"/>
      <c r="D224" s="40" t="s">
        <v>95</v>
      </c>
      <c r="E224" s="80"/>
      <c r="F224" s="82"/>
      <c r="G224" s="82"/>
      <c r="H224" s="82"/>
      <c r="I224" s="82"/>
      <c r="J224" s="82"/>
      <c r="K224" s="83"/>
      <c r="L224" s="83"/>
      <c r="M224" s="82"/>
      <c r="N224" s="82"/>
      <c r="O224" s="82"/>
      <c r="P224" s="82"/>
      <c r="Q224" s="79"/>
      <c r="R224" s="79"/>
      <c r="S224" s="79"/>
      <c r="T224" s="79"/>
      <c r="U224" s="79"/>
      <c r="V224" s="79"/>
      <c r="X224" s="79"/>
      <c r="Y224" s="12"/>
      <c r="Z224" s="12"/>
      <c r="AA224" s="82"/>
      <c r="AB224" s="82"/>
      <c r="AC224" s="82"/>
      <c r="AD224" s="82"/>
      <c r="AE224" s="83"/>
      <c r="AF224" s="83"/>
      <c r="AG224" s="82"/>
      <c r="AH224" s="82"/>
      <c r="AI224" s="82"/>
      <c r="AJ224" s="82"/>
      <c r="AK224" s="82"/>
      <c r="AL224" s="82"/>
      <c r="AM224" s="79"/>
      <c r="AN224" s="79"/>
      <c r="AO224" s="82"/>
      <c r="AP224" s="82"/>
      <c r="AQ224" s="82"/>
      <c r="AR224" s="82"/>
      <c r="AS224" s="79"/>
      <c r="AT224" s="79"/>
      <c r="AU224" s="82"/>
      <c r="AV224" s="82"/>
      <c r="AW224" s="82"/>
      <c r="AX224" s="82"/>
      <c r="AY224" s="79"/>
      <c r="AZ224" s="79"/>
      <c r="BA224" s="82"/>
      <c r="BB224" s="82"/>
    </row>
    <row r="225" spans="1:54" s="36" customFormat="1" x14ac:dyDescent="0.2">
      <c r="A225" s="80"/>
      <c r="B225" s="41"/>
      <c r="C225" s="41"/>
      <c r="D225" s="42"/>
      <c r="E225" s="80"/>
      <c r="F225" s="84"/>
      <c r="G225" s="84"/>
      <c r="H225" s="84"/>
      <c r="I225" s="84"/>
      <c r="J225" s="84"/>
      <c r="K225" s="82"/>
      <c r="L225" s="82"/>
      <c r="M225" s="84"/>
      <c r="N225" s="84"/>
      <c r="O225" s="84"/>
      <c r="P225" s="84"/>
      <c r="Q225" s="79"/>
      <c r="R225" s="79"/>
      <c r="S225" s="79"/>
      <c r="T225" s="79"/>
      <c r="U225" s="79"/>
      <c r="V225" s="79"/>
      <c r="X225" s="79"/>
      <c r="Y225" s="12"/>
      <c r="Z225" s="12"/>
      <c r="AA225" s="84"/>
      <c r="AB225" s="84"/>
      <c r="AC225" s="84"/>
      <c r="AD225" s="84"/>
      <c r="AE225" s="82"/>
      <c r="AF225" s="82"/>
      <c r="AG225" s="84"/>
      <c r="AH225" s="84"/>
      <c r="AI225" s="84"/>
      <c r="AJ225" s="84"/>
      <c r="AK225" s="84"/>
      <c r="AL225" s="84"/>
      <c r="AM225" s="79"/>
      <c r="AN225" s="79"/>
      <c r="AO225" s="84"/>
      <c r="AP225" s="84"/>
      <c r="AQ225" s="84"/>
      <c r="AR225" s="84"/>
      <c r="AS225" s="79"/>
      <c r="AT225" s="79"/>
      <c r="AU225" s="84"/>
      <c r="AV225" s="84"/>
      <c r="AW225" s="84"/>
      <c r="AX225" s="84"/>
      <c r="AY225" s="79"/>
      <c r="AZ225" s="79"/>
      <c r="BA225" s="84"/>
      <c r="BB225" s="84"/>
    </row>
    <row r="226" spans="1:54" s="36" customFormat="1" x14ac:dyDescent="0.2">
      <c r="A226" s="80"/>
      <c r="B226" s="59"/>
      <c r="C226" s="59"/>
      <c r="D226" s="72" t="s">
        <v>36</v>
      </c>
      <c r="E226" s="80"/>
      <c r="F226" s="82"/>
      <c r="G226" s="82"/>
      <c r="H226" s="82"/>
      <c r="I226" s="82"/>
      <c r="J226" s="82"/>
      <c r="K226" s="82"/>
      <c r="L226" s="82"/>
      <c r="M226" s="82"/>
      <c r="N226" s="82"/>
      <c r="O226" s="82"/>
      <c r="P226" s="82"/>
      <c r="Q226" s="79"/>
      <c r="R226" s="79"/>
      <c r="S226" s="79"/>
      <c r="T226" s="79"/>
      <c r="U226" s="79"/>
      <c r="V226" s="79"/>
      <c r="X226" s="79"/>
      <c r="Y226" s="12"/>
      <c r="Z226" s="12"/>
      <c r="AA226" s="82"/>
      <c r="AB226" s="82"/>
      <c r="AC226" s="82"/>
      <c r="AD226" s="82"/>
      <c r="AE226" s="82"/>
      <c r="AF226" s="82"/>
      <c r="AG226" s="82"/>
      <c r="AH226" s="82"/>
      <c r="AI226" s="82"/>
      <c r="AJ226" s="82"/>
      <c r="AK226" s="82"/>
      <c r="AL226" s="82"/>
      <c r="AM226" s="79"/>
      <c r="AN226" s="79"/>
      <c r="AO226" s="82"/>
      <c r="AP226" s="82"/>
      <c r="AQ226" s="82"/>
      <c r="AR226" s="82"/>
      <c r="AS226" s="79"/>
      <c r="AT226" s="79"/>
      <c r="AU226" s="82"/>
      <c r="AV226" s="82"/>
      <c r="AW226" s="82"/>
      <c r="AX226" s="82"/>
      <c r="AY226" s="79"/>
      <c r="AZ226" s="79"/>
      <c r="BA226" s="82"/>
      <c r="BB226" s="82"/>
    </row>
    <row r="227" spans="1:54" ht="15.75" customHeight="1" x14ac:dyDescent="0.2">
      <c r="A227" s="80" t="s">
        <v>60</v>
      </c>
      <c r="B227" s="15"/>
      <c r="C227" s="15"/>
      <c r="D227" s="13" t="s">
        <v>96</v>
      </c>
      <c r="E227" s="80">
        <v>2020</v>
      </c>
      <c r="F227" s="82">
        <v>22000</v>
      </c>
      <c r="G227" s="82"/>
      <c r="H227" s="82">
        <v>22000</v>
      </c>
      <c r="I227" s="82">
        <v>17323</v>
      </c>
      <c r="J227" s="82">
        <v>4677</v>
      </c>
      <c r="K227" s="82"/>
      <c r="L227" s="82"/>
      <c r="M227" s="82">
        <v>0</v>
      </c>
      <c r="N227" s="82"/>
      <c r="O227" s="82"/>
      <c r="P227" s="82"/>
      <c r="Q227" s="79"/>
      <c r="R227" s="79"/>
      <c r="S227" s="79"/>
      <c r="T227" s="79"/>
      <c r="U227" s="79"/>
      <c r="V227" s="79"/>
      <c r="W227" s="36"/>
      <c r="X227" s="79"/>
      <c r="Y227" s="12"/>
      <c r="Z227" s="12"/>
      <c r="AA227" s="82">
        <f>F227+Q227</f>
        <v>22000</v>
      </c>
      <c r="AB227" s="82">
        <f>H227+R227</f>
        <v>22000</v>
      </c>
      <c r="AC227" s="82">
        <f>I227+S227</f>
        <v>17323</v>
      </c>
      <c r="AD227" s="82">
        <f>J227+T227</f>
        <v>4677</v>
      </c>
      <c r="AE227" s="82">
        <f>K227+U227</f>
        <v>0</v>
      </c>
      <c r="AF227" s="82">
        <f>L227+V227</f>
        <v>0</v>
      </c>
      <c r="AG227" s="82">
        <f>AH227+AI227</f>
        <v>0</v>
      </c>
      <c r="AH227" s="82">
        <f>N227+X227</f>
        <v>0</v>
      </c>
      <c r="AI227" s="82">
        <f>O227+Y227</f>
        <v>0</v>
      </c>
      <c r="AJ227" s="82">
        <f>P227+Z227</f>
        <v>0</v>
      </c>
      <c r="AK227" s="82"/>
      <c r="AL227" s="82"/>
      <c r="AM227" s="79"/>
      <c r="AN227" s="79"/>
      <c r="AO227" s="82"/>
      <c r="AP227" s="82"/>
      <c r="AQ227" s="82"/>
      <c r="AR227" s="82"/>
      <c r="AS227" s="79"/>
      <c r="AT227" s="79"/>
      <c r="AU227" s="82"/>
      <c r="AV227" s="82"/>
      <c r="AW227" s="82"/>
      <c r="AX227" s="82"/>
      <c r="AY227" s="79"/>
      <c r="AZ227" s="79"/>
      <c r="BA227" s="82"/>
      <c r="BB227" s="82"/>
    </row>
    <row r="228" spans="1:54" ht="15.75" customHeight="1" x14ac:dyDescent="0.2">
      <c r="B228" s="15"/>
      <c r="C228" s="15"/>
      <c r="D228" s="151" t="s">
        <v>27</v>
      </c>
      <c r="F228" s="82"/>
      <c r="G228" s="82"/>
      <c r="H228" s="82"/>
      <c r="I228" s="82"/>
      <c r="J228" s="82"/>
      <c r="K228" s="82"/>
      <c r="L228" s="82"/>
      <c r="M228" s="82">
        <v>0</v>
      </c>
      <c r="N228" s="82"/>
      <c r="O228" s="82"/>
      <c r="P228" s="82"/>
      <c r="Q228" s="67">
        <f>R228+V228+AM228+AN228+AS228+AT228+AY228+AZ228</f>
        <v>0</v>
      </c>
      <c r="R228" s="67">
        <f t="shared" si="306"/>
        <v>0</v>
      </c>
      <c r="S228" s="146"/>
      <c r="T228" s="146"/>
      <c r="U228" s="159"/>
      <c r="V228" s="159"/>
      <c r="W228" s="159"/>
      <c r="X228" s="159"/>
      <c r="Y228" s="159"/>
      <c r="Z228" s="159"/>
      <c r="AA228" s="82">
        <f t="shared" ref="AA228:AA235" si="311">F228+Q228</f>
        <v>0</v>
      </c>
      <c r="AB228" s="82">
        <f t="shared" ref="AB228:AB235" si="312">H228+R228</f>
        <v>0</v>
      </c>
      <c r="AC228" s="82">
        <f t="shared" ref="AC228:AC235" si="313">I228+S228</f>
        <v>0</v>
      </c>
      <c r="AD228" s="82">
        <f t="shared" ref="AD228:AD235" si="314">J228+T228</f>
        <v>0</v>
      </c>
      <c r="AE228" s="82">
        <f t="shared" ref="AE228:AE235" si="315">K228+U228</f>
        <v>0</v>
      </c>
      <c r="AF228" s="82">
        <f t="shared" ref="AF228:AF235" si="316">L228+V228</f>
        <v>0</v>
      </c>
      <c r="AG228" s="82">
        <f t="shared" ref="AG228:AG235" si="317">AH228+AI228</f>
        <v>0</v>
      </c>
      <c r="AH228" s="82">
        <f t="shared" ref="AH228:AH235" si="318">N228+X228</f>
        <v>0</v>
      </c>
      <c r="AI228" s="82">
        <f t="shared" ref="AI228:AI235" si="319">O228+Y228</f>
        <v>0</v>
      </c>
      <c r="AJ228" s="82">
        <f t="shared" ref="AJ228:AJ235" si="320">P228+Z228</f>
        <v>0</v>
      </c>
      <c r="AK228" s="82"/>
      <c r="AL228" s="82"/>
      <c r="AM228" s="159"/>
      <c r="AN228" s="159"/>
      <c r="AO228" s="82"/>
      <c r="AP228" s="82"/>
      <c r="AQ228" s="82"/>
      <c r="AR228" s="82"/>
      <c r="AS228" s="159"/>
      <c r="AT228" s="159"/>
      <c r="AU228" s="82"/>
      <c r="AV228" s="82"/>
      <c r="AW228" s="82"/>
      <c r="AX228" s="82"/>
      <c r="AY228" s="159"/>
      <c r="AZ228" s="159"/>
      <c r="BA228" s="82"/>
      <c r="BB228" s="82"/>
    </row>
    <row r="229" spans="1:54" ht="15.75" customHeight="1" x14ac:dyDescent="0.2">
      <c r="A229" s="80" t="s">
        <v>60</v>
      </c>
      <c r="B229" s="15"/>
      <c r="C229" s="15"/>
      <c r="D229" s="143" t="s">
        <v>255</v>
      </c>
      <c r="F229" s="82"/>
      <c r="G229" s="82"/>
      <c r="H229" s="82"/>
      <c r="I229" s="82"/>
      <c r="J229" s="82"/>
      <c r="K229" s="82"/>
      <c r="L229" s="82"/>
      <c r="M229" s="82">
        <v>0</v>
      </c>
      <c r="N229" s="82"/>
      <c r="O229" s="82"/>
      <c r="P229" s="82"/>
      <c r="Q229" s="67">
        <f>R229+V229+AM229+AN229+AS229+AT229+AY229+AZ229</f>
        <v>4827</v>
      </c>
      <c r="R229" s="67">
        <f t="shared" si="306"/>
        <v>4827</v>
      </c>
      <c r="S229" s="146">
        <v>3801</v>
      </c>
      <c r="T229" s="146">
        <v>1026</v>
      </c>
      <c r="U229" s="79"/>
      <c r="V229" s="79"/>
      <c r="W229" s="36"/>
      <c r="X229" s="79"/>
      <c r="Y229" s="12"/>
      <c r="Z229" s="12"/>
      <c r="AA229" s="82">
        <f t="shared" si="311"/>
        <v>4827</v>
      </c>
      <c r="AB229" s="82">
        <f t="shared" si="312"/>
        <v>4827</v>
      </c>
      <c r="AC229" s="82">
        <f t="shared" si="313"/>
        <v>3801</v>
      </c>
      <c r="AD229" s="82">
        <f t="shared" si="314"/>
        <v>1026</v>
      </c>
      <c r="AE229" s="82">
        <f t="shared" si="315"/>
        <v>0</v>
      </c>
      <c r="AF229" s="82">
        <f t="shared" si="316"/>
        <v>0</v>
      </c>
      <c r="AG229" s="82">
        <f t="shared" si="317"/>
        <v>0</v>
      </c>
      <c r="AH229" s="82">
        <f t="shared" si="318"/>
        <v>0</v>
      </c>
      <c r="AI229" s="82">
        <f t="shared" si="319"/>
        <v>0</v>
      </c>
      <c r="AJ229" s="82">
        <f t="shared" si="320"/>
        <v>0</v>
      </c>
      <c r="AK229" s="82"/>
      <c r="AL229" s="82"/>
      <c r="AM229" s="79"/>
      <c r="AN229" s="79"/>
      <c r="AO229" s="82"/>
      <c r="AP229" s="82"/>
      <c r="AQ229" s="82"/>
      <c r="AR229" s="82"/>
      <c r="AS229" s="79"/>
      <c r="AT229" s="79"/>
      <c r="AU229" s="82"/>
      <c r="AV229" s="82"/>
      <c r="AW229" s="82"/>
      <c r="AX229" s="82"/>
      <c r="AY229" s="79"/>
      <c r="AZ229" s="79"/>
      <c r="BA229" s="82"/>
      <c r="BB229" s="82"/>
    </row>
    <row r="230" spans="1:54" ht="15.75" customHeight="1" x14ac:dyDescent="0.2">
      <c r="B230" s="15"/>
      <c r="C230" s="15"/>
      <c r="D230" s="143"/>
      <c r="F230" s="82"/>
      <c r="G230" s="82"/>
      <c r="H230" s="82"/>
      <c r="I230" s="82"/>
      <c r="J230" s="82"/>
      <c r="K230" s="82"/>
      <c r="L230" s="82"/>
      <c r="M230" s="82">
        <v>0</v>
      </c>
      <c r="N230" s="82"/>
      <c r="O230" s="82"/>
      <c r="P230" s="82"/>
      <c r="Q230" s="67"/>
      <c r="R230" s="67"/>
      <c r="S230" s="146"/>
      <c r="T230" s="146"/>
      <c r="U230" s="79"/>
      <c r="V230" s="79"/>
      <c r="W230" s="36"/>
      <c r="X230" s="79"/>
      <c r="Y230" s="12"/>
      <c r="Z230" s="12"/>
      <c r="AA230" s="82">
        <f t="shared" si="311"/>
        <v>0</v>
      </c>
      <c r="AB230" s="82">
        <f t="shared" si="312"/>
        <v>0</v>
      </c>
      <c r="AC230" s="82">
        <f t="shared" si="313"/>
        <v>0</v>
      </c>
      <c r="AD230" s="82">
        <f t="shared" si="314"/>
        <v>0</v>
      </c>
      <c r="AE230" s="82">
        <f t="shared" si="315"/>
        <v>0</v>
      </c>
      <c r="AF230" s="82">
        <f t="shared" si="316"/>
        <v>0</v>
      </c>
      <c r="AG230" s="82">
        <f t="shared" si="317"/>
        <v>0</v>
      </c>
      <c r="AH230" s="82">
        <f t="shared" si="318"/>
        <v>0</v>
      </c>
      <c r="AI230" s="82">
        <f t="shared" si="319"/>
        <v>0</v>
      </c>
      <c r="AJ230" s="82">
        <f t="shared" si="320"/>
        <v>0</v>
      </c>
      <c r="AK230" s="82"/>
      <c r="AL230" s="82"/>
      <c r="AM230" s="79"/>
      <c r="AN230" s="79"/>
      <c r="AO230" s="82"/>
      <c r="AP230" s="82"/>
      <c r="AQ230" s="82"/>
      <c r="AR230" s="82"/>
      <c r="AS230" s="79"/>
      <c r="AT230" s="79"/>
      <c r="AU230" s="82"/>
      <c r="AV230" s="82"/>
      <c r="AW230" s="82"/>
      <c r="AX230" s="82"/>
      <c r="AY230" s="79"/>
      <c r="AZ230" s="79"/>
      <c r="BA230" s="82"/>
      <c r="BB230" s="82"/>
    </row>
    <row r="231" spans="1:54" ht="15.75" customHeight="1" x14ac:dyDescent="0.2">
      <c r="B231" s="15"/>
      <c r="C231" s="15"/>
      <c r="D231" s="151" t="s">
        <v>48</v>
      </c>
      <c r="F231" s="82"/>
      <c r="G231" s="82"/>
      <c r="H231" s="82"/>
      <c r="I231" s="82"/>
      <c r="J231" s="82"/>
      <c r="K231" s="82"/>
      <c r="L231" s="82"/>
      <c r="M231" s="82">
        <v>0</v>
      </c>
      <c r="N231" s="82"/>
      <c r="O231" s="82"/>
      <c r="P231" s="82"/>
      <c r="Q231" s="67"/>
      <c r="R231" s="67"/>
      <c r="S231" s="146"/>
      <c r="T231" s="146"/>
      <c r="U231" s="79"/>
      <c r="V231" s="79"/>
      <c r="W231" s="36"/>
      <c r="X231" s="79"/>
      <c r="Y231" s="12"/>
      <c r="Z231" s="12"/>
      <c r="AA231" s="82">
        <f t="shared" si="311"/>
        <v>0</v>
      </c>
      <c r="AB231" s="82">
        <f t="shared" si="312"/>
        <v>0</v>
      </c>
      <c r="AC231" s="82">
        <f t="shared" si="313"/>
        <v>0</v>
      </c>
      <c r="AD231" s="82">
        <f t="shared" si="314"/>
        <v>0</v>
      </c>
      <c r="AE231" s="82">
        <f t="shared" si="315"/>
        <v>0</v>
      </c>
      <c r="AF231" s="82">
        <f t="shared" si="316"/>
        <v>0</v>
      </c>
      <c r="AG231" s="82">
        <f t="shared" si="317"/>
        <v>0</v>
      </c>
      <c r="AH231" s="82">
        <f t="shared" si="318"/>
        <v>0</v>
      </c>
      <c r="AI231" s="82">
        <f t="shared" si="319"/>
        <v>0</v>
      </c>
      <c r="AJ231" s="82">
        <f t="shared" si="320"/>
        <v>0</v>
      </c>
      <c r="AK231" s="82"/>
      <c r="AL231" s="82"/>
      <c r="AM231" s="79"/>
      <c r="AN231" s="79"/>
      <c r="AO231" s="82"/>
      <c r="AP231" s="82"/>
      <c r="AQ231" s="82"/>
      <c r="AR231" s="82"/>
      <c r="AS231" s="79"/>
      <c r="AT231" s="79"/>
      <c r="AU231" s="82"/>
      <c r="AV231" s="82"/>
      <c r="AW231" s="82"/>
      <c r="AX231" s="82"/>
      <c r="AY231" s="79"/>
      <c r="AZ231" s="79"/>
      <c r="BA231" s="82"/>
      <c r="BB231" s="82"/>
    </row>
    <row r="232" spans="1:54" ht="25.5" x14ac:dyDescent="0.2">
      <c r="A232" s="80" t="s">
        <v>60</v>
      </c>
      <c r="B232" s="15"/>
      <c r="C232" s="15"/>
      <c r="D232" s="152" t="s">
        <v>256</v>
      </c>
      <c r="F232" s="82"/>
      <c r="G232" s="82"/>
      <c r="H232" s="82"/>
      <c r="I232" s="82"/>
      <c r="J232" s="82"/>
      <c r="K232" s="82"/>
      <c r="L232" s="82"/>
      <c r="M232" s="82">
        <v>0</v>
      </c>
      <c r="N232" s="82"/>
      <c r="O232" s="82"/>
      <c r="P232" s="82"/>
      <c r="Q232" s="67">
        <f>R232+V232+AM232+AN232+AS232+AT232+AY232+AZ232</f>
        <v>40</v>
      </c>
      <c r="R232" s="67">
        <f t="shared" si="306"/>
        <v>40</v>
      </c>
      <c r="S232" s="146">
        <v>31</v>
      </c>
      <c r="T232" s="146">
        <v>9</v>
      </c>
      <c r="U232" s="79"/>
      <c r="V232" s="79"/>
      <c r="W232" s="36"/>
      <c r="X232" s="79"/>
      <c r="Y232" s="12"/>
      <c r="Z232" s="12"/>
      <c r="AA232" s="82">
        <f t="shared" si="311"/>
        <v>40</v>
      </c>
      <c r="AB232" s="82">
        <f t="shared" si="312"/>
        <v>40</v>
      </c>
      <c r="AC232" s="82">
        <f t="shared" si="313"/>
        <v>31</v>
      </c>
      <c r="AD232" s="82">
        <f t="shared" si="314"/>
        <v>9</v>
      </c>
      <c r="AE232" s="82">
        <f t="shared" si="315"/>
        <v>0</v>
      </c>
      <c r="AF232" s="82">
        <f t="shared" si="316"/>
        <v>0</v>
      </c>
      <c r="AG232" s="82">
        <f t="shared" si="317"/>
        <v>0</v>
      </c>
      <c r="AH232" s="82">
        <f t="shared" si="318"/>
        <v>0</v>
      </c>
      <c r="AI232" s="82">
        <f t="shared" si="319"/>
        <v>0</v>
      </c>
      <c r="AJ232" s="82">
        <f t="shared" si="320"/>
        <v>0</v>
      </c>
      <c r="AK232" s="82"/>
      <c r="AL232" s="82"/>
      <c r="AM232" s="79"/>
      <c r="AN232" s="79"/>
      <c r="AO232" s="82"/>
      <c r="AP232" s="82"/>
      <c r="AQ232" s="82"/>
      <c r="AR232" s="82"/>
      <c r="AS232" s="79"/>
      <c r="AT232" s="79"/>
      <c r="AU232" s="82"/>
      <c r="AV232" s="82"/>
      <c r="AW232" s="82"/>
      <c r="AX232" s="82"/>
      <c r="AY232" s="79"/>
      <c r="AZ232" s="79"/>
      <c r="BA232" s="82"/>
      <c r="BB232" s="82"/>
    </row>
    <row r="233" spans="1:54" ht="15.75" customHeight="1" x14ac:dyDescent="0.2">
      <c r="B233" s="15"/>
      <c r="C233" s="15"/>
      <c r="D233" s="143"/>
      <c r="F233" s="82"/>
      <c r="G233" s="82"/>
      <c r="H233" s="82"/>
      <c r="I233" s="82"/>
      <c r="J233" s="82"/>
      <c r="K233" s="82"/>
      <c r="L233" s="82"/>
      <c r="M233" s="82">
        <v>0</v>
      </c>
      <c r="N233" s="82"/>
      <c r="O233" s="82"/>
      <c r="P233" s="82"/>
      <c r="Q233" s="67"/>
      <c r="R233" s="67"/>
      <c r="S233" s="146"/>
      <c r="T233" s="146"/>
      <c r="U233" s="36"/>
      <c r="V233" s="36"/>
      <c r="W233" s="36"/>
      <c r="X233" s="36"/>
      <c r="Y233" s="36"/>
      <c r="Z233" s="36"/>
      <c r="AA233" s="82">
        <f t="shared" si="311"/>
        <v>0</v>
      </c>
      <c r="AB233" s="82">
        <f t="shared" si="312"/>
        <v>0</v>
      </c>
      <c r="AC233" s="82">
        <f t="shared" si="313"/>
        <v>0</v>
      </c>
      <c r="AD233" s="82">
        <f t="shared" si="314"/>
        <v>0</v>
      </c>
      <c r="AE233" s="82">
        <f t="shared" si="315"/>
        <v>0</v>
      </c>
      <c r="AF233" s="82">
        <f t="shared" si="316"/>
        <v>0</v>
      </c>
      <c r="AG233" s="82">
        <f t="shared" si="317"/>
        <v>0</v>
      </c>
      <c r="AH233" s="82">
        <f t="shared" si="318"/>
        <v>0</v>
      </c>
      <c r="AI233" s="82">
        <f t="shared" si="319"/>
        <v>0</v>
      </c>
      <c r="AJ233" s="82">
        <f t="shared" si="320"/>
        <v>0</v>
      </c>
      <c r="AK233" s="82"/>
      <c r="AL233" s="82"/>
      <c r="AM233" s="79"/>
      <c r="AN233" s="79"/>
      <c r="AO233" s="82"/>
      <c r="AP233" s="82"/>
      <c r="AQ233" s="82"/>
      <c r="AR233" s="82"/>
      <c r="AS233" s="79"/>
      <c r="AT233" s="79"/>
      <c r="AU233" s="82"/>
      <c r="AV233" s="82"/>
      <c r="AW233" s="82"/>
      <c r="AX233" s="82"/>
      <c r="AY233" s="79"/>
      <c r="AZ233" s="79"/>
      <c r="BA233" s="82"/>
      <c r="BB233" s="82"/>
    </row>
    <row r="234" spans="1:54" ht="15.75" customHeight="1" x14ac:dyDescent="0.2">
      <c r="B234" s="15"/>
      <c r="C234" s="15"/>
      <c r="D234" s="151" t="s">
        <v>36</v>
      </c>
      <c r="F234" s="82"/>
      <c r="G234" s="82"/>
      <c r="H234" s="82"/>
      <c r="I234" s="82"/>
      <c r="J234" s="82"/>
      <c r="K234" s="82"/>
      <c r="L234" s="82"/>
      <c r="M234" s="82">
        <v>0</v>
      </c>
      <c r="N234" s="82"/>
      <c r="O234" s="82"/>
      <c r="P234" s="82"/>
      <c r="Q234" s="67"/>
      <c r="R234" s="67"/>
      <c r="S234" s="146"/>
      <c r="T234" s="146"/>
      <c r="U234" s="79"/>
      <c r="V234" s="79"/>
      <c r="W234" s="36"/>
      <c r="X234" s="79"/>
      <c r="Y234" s="12"/>
      <c r="Z234" s="12"/>
      <c r="AA234" s="82">
        <f t="shared" si="311"/>
        <v>0</v>
      </c>
      <c r="AB234" s="82">
        <f t="shared" si="312"/>
        <v>0</v>
      </c>
      <c r="AC234" s="82">
        <f t="shared" si="313"/>
        <v>0</v>
      </c>
      <c r="AD234" s="82">
        <f t="shared" si="314"/>
        <v>0</v>
      </c>
      <c r="AE234" s="82">
        <f t="shared" si="315"/>
        <v>0</v>
      </c>
      <c r="AF234" s="82">
        <f t="shared" si="316"/>
        <v>0</v>
      </c>
      <c r="AG234" s="82">
        <f t="shared" si="317"/>
        <v>0</v>
      </c>
      <c r="AH234" s="82">
        <f t="shared" si="318"/>
        <v>0</v>
      </c>
      <c r="AI234" s="82">
        <f t="shared" si="319"/>
        <v>0</v>
      </c>
      <c r="AJ234" s="82">
        <f t="shared" si="320"/>
        <v>0</v>
      </c>
      <c r="AK234" s="82"/>
      <c r="AL234" s="82"/>
      <c r="AM234" s="79"/>
      <c r="AN234" s="79"/>
      <c r="AO234" s="82"/>
      <c r="AP234" s="82"/>
      <c r="AQ234" s="82"/>
      <c r="AR234" s="82"/>
      <c r="AS234" s="79"/>
      <c r="AT234" s="79"/>
      <c r="AU234" s="82"/>
      <c r="AV234" s="82"/>
      <c r="AW234" s="82"/>
      <c r="AX234" s="82"/>
      <c r="AY234" s="79"/>
      <c r="AZ234" s="79"/>
      <c r="BA234" s="82"/>
      <c r="BB234" s="82"/>
    </row>
    <row r="235" spans="1:54" ht="15.75" customHeight="1" x14ac:dyDescent="0.2">
      <c r="A235" s="80" t="s">
        <v>60</v>
      </c>
      <c r="B235" s="15"/>
      <c r="C235" s="15"/>
      <c r="D235" s="143" t="s">
        <v>65</v>
      </c>
      <c r="F235" s="82"/>
      <c r="G235" s="82"/>
      <c r="H235" s="82"/>
      <c r="I235" s="82"/>
      <c r="J235" s="82"/>
      <c r="K235" s="82"/>
      <c r="L235" s="82"/>
      <c r="M235" s="82">
        <v>0</v>
      </c>
      <c r="N235" s="82"/>
      <c r="O235" s="82"/>
      <c r="P235" s="82"/>
      <c r="Q235" s="67">
        <f t="shared" ref="Q235:Q238" si="321">R235+V235+AM235+AN235+AS235+AT235+AY235+AZ235</f>
        <v>11377</v>
      </c>
      <c r="R235" s="67">
        <f t="shared" si="306"/>
        <v>11377</v>
      </c>
      <c r="S235" s="146">
        <f>7395+40+1071</f>
        <v>8506</v>
      </c>
      <c r="T235" s="146">
        <f>2571+11+289</f>
        <v>2871</v>
      </c>
      <c r="U235" s="159"/>
      <c r="V235" s="159"/>
      <c r="W235" s="159"/>
      <c r="X235" s="159"/>
      <c r="Y235" s="159"/>
      <c r="Z235" s="159"/>
      <c r="AA235" s="82">
        <f t="shared" si="311"/>
        <v>11377</v>
      </c>
      <c r="AB235" s="82">
        <f t="shared" si="312"/>
        <v>11377</v>
      </c>
      <c r="AC235" s="82">
        <f t="shared" si="313"/>
        <v>8506</v>
      </c>
      <c r="AD235" s="82">
        <f t="shared" si="314"/>
        <v>2871</v>
      </c>
      <c r="AE235" s="82">
        <f t="shared" si="315"/>
        <v>0</v>
      </c>
      <c r="AF235" s="82">
        <f t="shared" si="316"/>
        <v>0</v>
      </c>
      <c r="AG235" s="82">
        <f t="shared" si="317"/>
        <v>0</v>
      </c>
      <c r="AH235" s="82">
        <f t="shared" si="318"/>
        <v>0</v>
      </c>
      <c r="AI235" s="82">
        <f t="shared" si="319"/>
        <v>0</v>
      </c>
      <c r="AJ235" s="82">
        <f t="shared" si="320"/>
        <v>0</v>
      </c>
      <c r="AK235" s="82"/>
      <c r="AL235" s="82"/>
      <c r="AM235" s="159"/>
      <c r="AN235" s="159"/>
      <c r="AO235" s="82"/>
      <c r="AP235" s="82"/>
      <c r="AQ235" s="82"/>
      <c r="AR235" s="82"/>
      <c r="AS235" s="159"/>
      <c r="AT235" s="159"/>
      <c r="AU235" s="82"/>
      <c r="AV235" s="82"/>
      <c r="AW235" s="82"/>
      <c r="AX235" s="82"/>
      <c r="AY235" s="159"/>
      <c r="AZ235" s="159"/>
      <c r="BA235" s="82"/>
      <c r="BB235" s="82"/>
    </row>
    <row r="236" spans="1:54" ht="15.75" customHeight="1" x14ac:dyDescent="0.2">
      <c r="A236" s="80" t="s">
        <v>60</v>
      </c>
      <c r="B236" s="15"/>
      <c r="C236" s="15"/>
      <c r="D236" s="143" t="s">
        <v>257</v>
      </c>
      <c r="F236" s="82"/>
      <c r="G236" s="82"/>
      <c r="H236" s="82"/>
      <c r="I236" s="82"/>
      <c r="J236" s="82"/>
      <c r="K236" s="82"/>
      <c r="L236" s="82"/>
      <c r="M236" s="82">
        <v>0</v>
      </c>
      <c r="N236" s="82"/>
      <c r="O236" s="82"/>
      <c r="P236" s="82"/>
      <c r="Q236" s="67">
        <f t="shared" si="321"/>
        <v>9780</v>
      </c>
      <c r="R236" s="67">
        <f t="shared" si="306"/>
        <v>9780</v>
      </c>
      <c r="S236" s="146">
        <v>7701</v>
      </c>
      <c r="T236" s="146">
        <v>2079</v>
      </c>
      <c r="U236" s="79"/>
      <c r="V236" s="79"/>
      <c r="W236" s="36"/>
      <c r="X236" s="79"/>
      <c r="Y236" s="12"/>
      <c r="Z236" s="12"/>
      <c r="AA236" s="82">
        <f t="shared" ref="AA236:AA238" si="322">F236+Q236</f>
        <v>9780</v>
      </c>
      <c r="AB236" s="82">
        <f t="shared" ref="AB236:AB238" si="323">H236+R236</f>
        <v>9780</v>
      </c>
      <c r="AC236" s="82">
        <f t="shared" ref="AC236:AC238" si="324">I236+S236</f>
        <v>7701</v>
      </c>
      <c r="AD236" s="82">
        <f t="shared" ref="AD236:AD238" si="325">J236+T236</f>
        <v>2079</v>
      </c>
      <c r="AE236" s="82">
        <f t="shared" ref="AE236:AE238" si="326">K236+U236</f>
        <v>0</v>
      </c>
      <c r="AF236" s="82">
        <f t="shared" ref="AF236:AF238" si="327">L236+V236</f>
        <v>0</v>
      </c>
      <c r="AG236" s="82">
        <f t="shared" ref="AG236:AG238" si="328">AH236+AI236</f>
        <v>0</v>
      </c>
      <c r="AH236" s="82">
        <f t="shared" ref="AH236:AH238" si="329">N236+X236</f>
        <v>0</v>
      </c>
      <c r="AI236" s="82">
        <f t="shared" ref="AI236:AI238" si="330">O236+Y236</f>
        <v>0</v>
      </c>
      <c r="AJ236" s="82">
        <f t="shared" ref="AJ236:AJ238" si="331">P236+Z236</f>
        <v>0</v>
      </c>
      <c r="AK236" s="82"/>
      <c r="AL236" s="82"/>
      <c r="AM236" s="79"/>
      <c r="AN236" s="79"/>
      <c r="AO236" s="82"/>
      <c r="AP236" s="82"/>
      <c r="AQ236" s="82"/>
      <c r="AR236" s="82"/>
      <c r="AS236" s="79"/>
      <c r="AT236" s="79"/>
      <c r="AU236" s="82"/>
      <c r="AV236" s="82"/>
      <c r="AW236" s="82"/>
      <c r="AX236" s="82"/>
      <c r="AY236" s="79"/>
      <c r="AZ236" s="79"/>
      <c r="BA236" s="82"/>
      <c r="BB236" s="82"/>
    </row>
    <row r="237" spans="1:54" ht="15.75" customHeight="1" x14ac:dyDescent="0.2">
      <c r="A237" s="80" t="s">
        <v>60</v>
      </c>
      <c r="B237" s="15"/>
      <c r="C237" s="15"/>
      <c r="D237" s="143" t="s">
        <v>258</v>
      </c>
      <c r="F237" s="82"/>
      <c r="G237" s="82"/>
      <c r="H237" s="82"/>
      <c r="I237" s="82"/>
      <c r="J237" s="82"/>
      <c r="K237" s="82"/>
      <c r="L237" s="82"/>
      <c r="M237" s="82">
        <v>0</v>
      </c>
      <c r="N237" s="82"/>
      <c r="O237" s="82"/>
      <c r="P237" s="82"/>
      <c r="Q237" s="67">
        <f t="shared" si="321"/>
        <v>268</v>
      </c>
      <c r="R237" s="67">
        <f t="shared" si="306"/>
        <v>268</v>
      </c>
      <c r="S237" s="146">
        <v>211</v>
      </c>
      <c r="T237" s="146">
        <v>57</v>
      </c>
      <c r="U237" s="79"/>
      <c r="V237" s="79"/>
      <c r="W237" s="36"/>
      <c r="X237" s="79"/>
      <c r="Y237" s="12"/>
      <c r="Z237" s="12"/>
      <c r="AA237" s="82">
        <f t="shared" si="322"/>
        <v>268</v>
      </c>
      <c r="AB237" s="82">
        <f t="shared" si="323"/>
        <v>268</v>
      </c>
      <c r="AC237" s="82">
        <f t="shared" si="324"/>
        <v>211</v>
      </c>
      <c r="AD237" s="82">
        <f t="shared" si="325"/>
        <v>57</v>
      </c>
      <c r="AE237" s="82">
        <f t="shared" si="326"/>
        <v>0</v>
      </c>
      <c r="AF237" s="82">
        <f t="shared" si="327"/>
        <v>0</v>
      </c>
      <c r="AG237" s="82">
        <f t="shared" si="328"/>
        <v>0</v>
      </c>
      <c r="AH237" s="82">
        <f t="shared" si="329"/>
        <v>0</v>
      </c>
      <c r="AI237" s="82">
        <f t="shared" si="330"/>
        <v>0</v>
      </c>
      <c r="AJ237" s="82">
        <f t="shared" si="331"/>
        <v>0</v>
      </c>
      <c r="AK237" s="82"/>
      <c r="AL237" s="82"/>
      <c r="AM237" s="79"/>
      <c r="AN237" s="79"/>
      <c r="AO237" s="82"/>
      <c r="AP237" s="82"/>
      <c r="AQ237" s="82"/>
      <c r="AR237" s="82"/>
      <c r="AS237" s="79"/>
      <c r="AT237" s="79"/>
      <c r="AU237" s="82"/>
      <c r="AV237" s="82"/>
      <c r="AW237" s="82"/>
      <c r="AX237" s="82"/>
      <c r="AY237" s="79"/>
      <c r="AZ237" s="79"/>
      <c r="BA237" s="82"/>
      <c r="BB237" s="82"/>
    </row>
    <row r="238" spans="1:54" ht="15.75" customHeight="1" x14ac:dyDescent="0.2">
      <c r="A238" s="80" t="s">
        <v>60</v>
      </c>
      <c r="B238" s="15"/>
      <c r="C238" s="15"/>
      <c r="D238" s="143" t="s">
        <v>259</v>
      </c>
      <c r="F238" s="82"/>
      <c r="G238" s="82"/>
      <c r="H238" s="82"/>
      <c r="I238" s="82"/>
      <c r="J238" s="82"/>
      <c r="K238" s="82"/>
      <c r="L238" s="82"/>
      <c r="M238" s="82">
        <v>0</v>
      </c>
      <c r="N238" s="82"/>
      <c r="O238" s="82"/>
      <c r="P238" s="82"/>
      <c r="Q238" s="67">
        <f t="shared" si="321"/>
        <v>4200</v>
      </c>
      <c r="R238" s="67">
        <f t="shared" si="306"/>
        <v>4200</v>
      </c>
      <c r="S238" s="146">
        <v>3307</v>
      </c>
      <c r="T238" s="146">
        <v>893</v>
      </c>
      <c r="U238" s="36"/>
      <c r="V238" s="36"/>
      <c r="W238" s="36"/>
      <c r="X238" s="36"/>
      <c r="Y238" s="36"/>
      <c r="Z238" s="36"/>
      <c r="AA238" s="82">
        <f t="shared" si="322"/>
        <v>4200</v>
      </c>
      <c r="AB238" s="82">
        <f t="shared" si="323"/>
        <v>4200</v>
      </c>
      <c r="AC238" s="82">
        <f t="shared" si="324"/>
        <v>3307</v>
      </c>
      <c r="AD238" s="82">
        <f t="shared" si="325"/>
        <v>893</v>
      </c>
      <c r="AE238" s="82">
        <f t="shared" si="326"/>
        <v>0</v>
      </c>
      <c r="AF238" s="82">
        <f t="shared" si="327"/>
        <v>0</v>
      </c>
      <c r="AG238" s="82">
        <f t="shared" si="328"/>
        <v>0</v>
      </c>
      <c r="AH238" s="82">
        <f t="shared" si="329"/>
        <v>0</v>
      </c>
      <c r="AI238" s="82">
        <f t="shared" si="330"/>
        <v>0</v>
      </c>
      <c r="AJ238" s="82">
        <f t="shared" si="331"/>
        <v>0</v>
      </c>
      <c r="AK238" s="82"/>
      <c r="AL238" s="82"/>
      <c r="AM238" s="79"/>
      <c r="AN238" s="79"/>
      <c r="AO238" s="82"/>
      <c r="AP238" s="82"/>
      <c r="AQ238" s="82"/>
      <c r="AR238" s="82"/>
      <c r="AS238" s="79"/>
      <c r="AT238" s="79"/>
      <c r="AU238" s="82"/>
      <c r="AV238" s="82"/>
      <c r="AW238" s="82"/>
      <c r="AX238" s="82"/>
      <c r="AY238" s="79"/>
      <c r="AZ238" s="79"/>
      <c r="BA238" s="82"/>
      <c r="BB238" s="82"/>
    </row>
    <row r="239" spans="1:54" s="36" customFormat="1" x14ac:dyDescent="0.2">
      <c r="A239" s="80"/>
      <c r="B239" s="59"/>
      <c r="C239" s="59"/>
      <c r="D239" s="44"/>
      <c r="E239" s="80"/>
      <c r="F239" s="82"/>
      <c r="G239" s="82"/>
      <c r="H239" s="82"/>
      <c r="I239" s="82"/>
      <c r="J239" s="82"/>
      <c r="K239" s="82"/>
      <c r="L239" s="82"/>
      <c r="M239" s="82"/>
      <c r="N239" s="82"/>
      <c r="O239" s="82"/>
      <c r="P239" s="82"/>
      <c r="Q239" s="67"/>
      <c r="R239" s="67"/>
      <c r="S239" s="79"/>
      <c r="T239" s="79"/>
      <c r="U239" s="79"/>
      <c r="V239" s="79"/>
      <c r="X239" s="79"/>
      <c r="Y239" s="12"/>
      <c r="Z239" s="12"/>
      <c r="AA239" s="82"/>
      <c r="AB239" s="82"/>
      <c r="AC239" s="82"/>
      <c r="AD239" s="82"/>
      <c r="AE239" s="82"/>
      <c r="AF239" s="82"/>
      <c r="AG239" s="82"/>
      <c r="AH239" s="82"/>
      <c r="AI239" s="82"/>
      <c r="AJ239" s="82"/>
      <c r="AK239" s="82"/>
      <c r="AL239" s="82"/>
      <c r="AM239" s="79"/>
      <c r="AN239" s="79"/>
      <c r="AO239" s="82"/>
      <c r="AP239" s="82"/>
      <c r="AQ239" s="82"/>
      <c r="AR239" s="82"/>
      <c r="AS239" s="79"/>
      <c r="AT239" s="79"/>
      <c r="AU239" s="82"/>
      <c r="AV239" s="82"/>
      <c r="AW239" s="82"/>
      <c r="AX239" s="82"/>
      <c r="AY239" s="79"/>
      <c r="AZ239" s="79"/>
      <c r="BA239" s="82"/>
      <c r="BB239" s="82"/>
    </row>
    <row r="240" spans="1:54" s="36" customFormat="1" x14ac:dyDescent="0.2">
      <c r="A240" s="80" t="s">
        <v>60</v>
      </c>
      <c r="B240" s="59"/>
      <c r="C240" s="59"/>
      <c r="D240" s="77" t="s">
        <v>69</v>
      </c>
      <c r="E240" s="80">
        <v>2020</v>
      </c>
      <c r="F240" s="82">
        <v>20000</v>
      </c>
      <c r="G240" s="79"/>
      <c r="H240" s="82">
        <v>20000</v>
      </c>
      <c r="I240" s="78"/>
      <c r="J240" s="79"/>
      <c r="K240" s="79"/>
      <c r="L240" s="79"/>
      <c r="M240" s="79">
        <v>0</v>
      </c>
      <c r="N240" s="79"/>
      <c r="O240" s="79"/>
      <c r="P240" s="79">
        <v>20000</v>
      </c>
      <c r="Q240" s="67">
        <f>R240+V240+AM240+AN240+AS240+AT240+AY240+AZ240</f>
        <v>11281</v>
      </c>
      <c r="R240" s="67">
        <f t="shared" si="306"/>
        <v>11281</v>
      </c>
      <c r="S240" s="79"/>
      <c r="T240" s="79"/>
      <c r="U240" s="79"/>
      <c r="V240" s="79"/>
      <c r="X240" s="79"/>
      <c r="Y240" s="12"/>
      <c r="Z240" s="12">
        <v>11281</v>
      </c>
      <c r="AA240" s="82">
        <f>F240+Q240</f>
        <v>31281</v>
      </c>
      <c r="AB240" s="82">
        <f>H240+R240</f>
        <v>31281</v>
      </c>
      <c r="AC240" s="82">
        <f>I240+S240</f>
        <v>0</v>
      </c>
      <c r="AD240" s="82">
        <f>J240+T240</f>
        <v>0</v>
      </c>
      <c r="AE240" s="82">
        <f>K240+U240</f>
        <v>0</v>
      </c>
      <c r="AF240" s="82">
        <f>L240+V240</f>
        <v>0</v>
      </c>
      <c r="AG240" s="82">
        <f>AH240+AI240</f>
        <v>0</v>
      </c>
      <c r="AH240" s="82">
        <f>N240+X240</f>
        <v>0</v>
      </c>
      <c r="AI240" s="82">
        <f>O240+Y240</f>
        <v>0</v>
      </c>
      <c r="AJ240" s="82">
        <f>P240+Z240</f>
        <v>31281</v>
      </c>
      <c r="AK240" s="79"/>
      <c r="AL240" s="79"/>
      <c r="AM240" s="79"/>
      <c r="AN240" s="79"/>
      <c r="AO240" s="82"/>
      <c r="AP240" s="82"/>
      <c r="AQ240" s="79"/>
      <c r="AR240" s="79"/>
      <c r="AS240" s="79"/>
      <c r="AT240" s="79"/>
      <c r="AU240" s="82"/>
      <c r="AV240" s="82"/>
      <c r="AW240" s="79"/>
      <c r="AX240" s="79"/>
      <c r="AY240" s="79"/>
      <c r="AZ240" s="79"/>
      <c r="BA240" s="82"/>
      <c r="BB240" s="82"/>
    </row>
    <row r="241" spans="1:78" s="36" customFormat="1" ht="13.5" thickBot="1" x14ac:dyDescent="0.25">
      <c r="A241" s="88"/>
      <c r="B241" s="45"/>
      <c r="C241" s="45"/>
      <c r="D241" s="46"/>
      <c r="E241" s="47"/>
      <c r="F241" s="89"/>
      <c r="G241" s="89"/>
      <c r="H241" s="89"/>
      <c r="I241" s="89"/>
      <c r="J241" s="89"/>
      <c r="K241" s="89"/>
      <c r="L241" s="89"/>
      <c r="M241" s="89"/>
      <c r="N241" s="89"/>
      <c r="O241" s="89"/>
      <c r="P241" s="89"/>
      <c r="Q241" s="67"/>
      <c r="R241" s="67"/>
      <c r="S241" s="79"/>
      <c r="T241" s="79"/>
      <c r="U241" s="79"/>
      <c r="V241" s="79"/>
      <c r="X241" s="79"/>
      <c r="Y241" s="12"/>
      <c r="Z241" s="12"/>
      <c r="AA241" s="89"/>
      <c r="AB241" s="89"/>
      <c r="AC241" s="89"/>
      <c r="AD241" s="89"/>
      <c r="AE241" s="89"/>
      <c r="AF241" s="89"/>
      <c r="AG241" s="89"/>
      <c r="AH241" s="89"/>
      <c r="AI241" s="89"/>
      <c r="AJ241" s="89"/>
      <c r="AK241" s="89"/>
      <c r="AL241" s="89"/>
      <c r="AM241" s="79"/>
      <c r="AN241" s="79"/>
      <c r="AO241" s="89"/>
      <c r="AP241" s="89"/>
      <c r="AQ241" s="89"/>
      <c r="AR241" s="89"/>
      <c r="AS241" s="79"/>
      <c r="AT241" s="79"/>
      <c r="AU241" s="89"/>
      <c r="AV241" s="89"/>
      <c r="AW241" s="89"/>
      <c r="AX241" s="89"/>
      <c r="AY241" s="79"/>
      <c r="AZ241" s="79"/>
      <c r="BA241" s="89"/>
      <c r="BB241" s="89"/>
    </row>
    <row r="242" spans="1:78" ht="29.25" customHeight="1" thickBot="1" x14ac:dyDescent="0.25">
      <c r="A242" s="21"/>
      <c r="B242" s="100"/>
      <c r="C242" s="100"/>
      <c r="D242" s="55" t="s">
        <v>145</v>
      </c>
      <c r="E242" s="21"/>
      <c r="F242" s="95"/>
      <c r="G242" s="95"/>
      <c r="H242" s="95">
        <f t="shared" ref="H242:BB242" si="332">SUM(H227:H240)</f>
        <v>42000</v>
      </c>
      <c r="I242" s="95">
        <f t="shared" si="332"/>
        <v>17323</v>
      </c>
      <c r="J242" s="95">
        <f t="shared" si="332"/>
        <v>4677</v>
      </c>
      <c r="K242" s="95">
        <f t="shared" si="332"/>
        <v>0</v>
      </c>
      <c r="L242" s="95">
        <f t="shared" si="332"/>
        <v>0</v>
      </c>
      <c r="M242" s="95">
        <f t="shared" si="332"/>
        <v>0</v>
      </c>
      <c r="N242" s="95">
        <f t="shared" si="332"/>
        <v>0</v>
      </c>
      <c r="O242" s="95">
        <f t="shared" si="332"/>
        <v>0</v>
      </c>
      <c r="P242" s="95">
        <f t="shared" si="332"/>
        <v>20000</v>
      </c>
      <c r="Q242" s="95">
        <f t="shared" si="332"/>
        <v>41773</v>
      </c>
      <c r="R242" s="95">
        <f t="shared" si="332"/>
        <v>41773</v>
      </c>
      <c r="S242" s="95">
        <f t="shared" si="332"/>
        <v>23557</v>
      </c>
      <c r="T242" s="95">
        <f t="shared" si="332"/>
        <v>6935</v>
      </c>
      <c r="U242" s="95">
        <f t="shared" si="332"/>
        <v>0</v>
      </c>
      <c r="V242" s="95">
        <f t="shared" si="332"/>
        <v>0</v>
      </c>
      <c r="W242" s="95">
        <f t="shared" si="332"/>
        <v>0</v>
      </c>
      <c r="X242" s="95">
        <f t="shared" si="332"/>
        <v>0</v>
      </c>
      <c r="Y242" s="95">
        <f t="shared" si="332"/>
        <v>0</v>
      </c>
      <c r="Z242" s="95">
        <f t="shared" si="332"/>
        <v>11281</v>
      </c>
      <c r="AA242" s="95">
        <f t="shared" si="332"/>
        <v>83773</v>
      </c>
      <c r="AB242" s="95">
        <f t="shared" si="332"/>
        <v>83773</v>
      </c>
      <c r="AC242" s="95">
        <f t="shared" si="332"/>
        <v>40880</v>
      </c>
      <c r="AD242" s="95">
        <f t="shared" si="332"/>
        <v>11612</v>
      </c>
      <c r="AE242" s="95">
        <f t="shared" si="332"/>
        <v>0</v>
      </c>
      <c r="AF242" s="95">
        <f t="shared" si="332"/>
        <v>0</v>
      </c>
      <c r="AG242" s="95">
        <f t="shared" si="332"/>
        <v>0</v>
      </c>
      <c r="AH242" s="95">
        <f t="shared" si="332"/>
        <v>0</v>
      </c>
      <c r="AI242" s="95">
        <f t="shared" si="332"/>
        <v>0</v>
      </c>
      <c r="AJ242" s="95">
        <f t="shared" si="332"/>
        <v>31281</v>
      </c>
      <c r="AK242" s="95">
        <f t="shared" si="332"/>
        <v>0</v>
      </c>
      <c r="AL242" s="95">
        <f t="shared" si="332"/>
        <v>0</v>
      </c>
      <c r="AM242" s="95">
        <f t="shared" si="332"/>
        <v>0</v>
      </c>
      <c r="AN242" s="95">
        <f t="shared" si="332"/>
        <v>0</v>
      </c>
      <c r="AO242" s="95">
        <f t="shared" si="332"/>
        <v>0</v>
      </c>
      <c r="AP242" s="95">
        <f t="shared" si="332"/>
        <v>0</v>
      </c>
      <c r="AQ242" s="95">
        <f t="shared" si="332"/>
        <v>0</v>
      </c>
      <c r="AR242" s="95">
        <f t="shared" si="332"/>
        <v>0</v>
      </c>
      <c r="AS242" s="95">
        <f t="shared" si="332"/>
        <v>0</v>
      </c>
      <c r="AT242" s="95">
        <f t="shared" si="332"/>
        <v>0</v>
      </c>
      <c r="AU242" s="95">
        <f t="shared" si="332"/>
        <v>0</v>
      </c>
      <c r="AV242" s="95">
        <f t="shared" si="332"/>
        <v>0</v>
      </c>
      <c r="AW242" s="95">
        <f t="shared" si="332"/>
        <v>0</v>
      </c>
      <c r="AX242" s="95">
        <f t="shared" si="332"/>
        <v>0</v>
      </c>
      <c r="AY242" s="95">
        <f t="shared" si="332"/>
        <v>0</v>
      </c>
      <c r="AZ242" s="95">
        <f t="shared" si="332"/>
        <v>0</v>
      </c>
      <c r="BA242" s="95">
        <f t="shared" si="332"/>
        <v>0</v>
      </c>
      <c r="BB242" s="95">
        <f t="shared" si="332"/>
        <v>0</v>
      </c>
    </row>
    <row r="243" spans="1:78" s="36" customFormat="1" x14ac:dyDescent="0.2">
      <c r="A243" s="14"/>
      <c r="B243" s="51"/>
      <c r="C243" s="51"/>
      <c r="D243" s="52"/>
      <c r="E243" s="24"/>
      <c r="F243" s="85"/>
      <c r="G243" s="85"/>
      <c r="H243" s="85"/>
      <c r="I243" s="85"/>
      <c r="J243" s="85"/>
      <c r="K243" s="85"/>
      <c r="L243" s="85"/>
      <c r="M243" s="85"/>
      <c r="N243" s="85"/>
      <c r="O243" s="85"/>
      <c r="P243" s="85"/>
      <c r="Q243" s="67"/>
      <c r="R243" s="67"/>
      <c r="S243" s="124"/>
      <c r="T243" s="124"/>
      <c r="U243" s="124"/>
      <c r="V243" s="124"/>
      <c r="W243" s="124"/>
      <c r="X243" s="124"/>
      <c r="Y243" s="124"/>
      <c r="Z243" s="124"/>
      <c r="AA243" s="85"/>
      <c r="AB243" s="85"/>
      <c r="AC243" s="85"/>
      <c r="AD243" s="85"/>
      <c r="AE243" s="85"/>
      <c r="AF243" s="85"/>
      <c r="AG243" s="85"/>
      <c r="AH243" s="85"/>
      <c r="AI243" s="85"/>
      <c r="AJ243" s="85"/>
      <c r="AK243" s="85"/>
      <c r="AL243" s="85"/>
      <c r="AM243" s="124"/>
      <c r="AN243" s="124"/>
      <c r="AO243" s="85"/>
      <c r="AP243" s="85"/>
      <c r="AQ243" s="85"/>
      <c r="AR243" s="85"/>
      <c r="AS243" s="124"/>
      <c r="AT243" s="124"/>
      <c r="AU243" s="85"/>
      <c r="AV243" s="85"/>
      <c r="AW243" s="85"/>
      <c r="AX243" s="85"/>
      <c r="AY243" s="124"/>
      <c r="AZ243" s="124"/>
      <c r="BA243" s="85"/>
      <c r="BB243" s="85"/>
    </row>
    <row r="244" spans="1:78" s="36" customFormat="1" x14ac:dyDescent="0.2">
      <c r="A244" s="80"/>
      <c r="B244" s="22">
        <v>212702</v>
      </c>
      <c r="C244" s="16"/>
      <c r="D244" s="40" t="s">
        <v>95</v>
      </c>
      <c r="E244" s="80"/>
      <c r="F244" s="82"/>
      <c r="G244" s="82"/>
      <c r="H244" s="82"/>
      <c r="I244" s="82"/>
      <c r="J244" s="82"/>
      <c r="K244" s="83"/>
      <c r="L244" s="83"/>
      <c r="M244" s="82"/>
      <c r="N244" s="82"/>
      <c r="O244" s="82"/>
      <c r="P244" s="82"/>
      <c r="Q244" s="67"/>
      <c r="R244" s="67"/>
      <c r="S244" s="79"/>
      <c r="T244" s="79"/>
      <c r="U244" s="79"/>
      <c r="V244" s="79"/>
      <c r="W244" s="123"/>
      <c r="X244" s="79"/>
      <c r="Y244" s="12"/>
      <c r="Z244" s="12"/>
      <c r="AA244" s="82"/>
      <c r="AB244" s="82"/>
      <c r="AC244" s="82"/>
      <c r="AD244" s="82"/>
      <c r="AE244" s="83"/>
      <c r="AF244" s="83"/>
      <c r="AG244" s="82"/>
      <c r="AH244" s="82"/>
      <c r="AI244" s="82"/>
      <c r="AJ244" s="82"/>
      <c r="AK244" s="82"/>
      <c r="AL244" s="82"/>
      <c r="AM244" s="79"/>
      <c r="AN244" s="79"/>
      <c r="AO244" s="82"/>
      <c r="AP244" s="82"/>
      <c r="AQ244" s="82"/>
      <c r="AR244" s="82"/>
      <c r="AS244" s="79"/>
      <c r="AT244" s="79"/>
      <c r="AU244" s="82"/>
      <c r="AV244" s="82"/>
      <c r="AW244" s="82"/>
      <c r="AX244" s="82"/>
      <c r="AY244" s="79"/>
      <c r="AZ244" s="79"/>
      <c r="BA244" s="82"/>
      <c r="BB244" s="82"/>
    </row>
    <row r="245" spans="1:78" s="36" customFormat="1" x14ac:dyDescent="0.2">
      <c r="A245" s="80"/>
      <c r="B245" s="41"/>
      <c r="C245" s="41"/>
      <c r="D245" s="42"/>
      <c r="E245" s="80"/>
      <c r="F245" s="84"/>
      <c r="G245" s="84"/>
      <c r="H245" s="84"/>
      <c r="I245" s="84"/>
      <c r="J245" s="84"/>
      <c r="K245" s="82"/>
      <c r="L245" s="82"/>
      <c r="M245" s="84"/>
      <c r="N245" s="84"/>
      <c r="O245" s="84"/>
      <c r="P245" s="84"/>
      <c r="Q245" s="67"/>
      <c r="R245" s="67"/>
      <c r="S245" s="124"/>
      <c r="T245" s="124"/>
      <c r="U245" s="124"/>
      <c r="V245" s="124"/>
      <c r="W245" s="124"/>
      <c r="X245" s="124"/>
      <c r="Y245" s="124"/>
      <c r="Z245" s="124"/>
      <c r="AA245" s="84"/>
      <c r="AB245" s="84"/>
      <c r="AC245" s="84"/>
      <c r="AD245" s="84"/>
      <c r="AE245" s="82"/>
      <c r="AF245" s="82"/>
      <c r="AG245" s="84"/>
      <c r="AH245" s="84"/>
      <c r="AI245" s="84"/>
      <c r="AJ245" s="84"/>
      <c r="AK245" s="84"/>
      <c r="AL245" s="84"/>
      <c r="AM245" s="124"/>
      <c r="AN245" s="124"/>
      <c r="AO245" s="84"/>
      <c r="AP245" s="84"/>
      <c r="AQ245" s="84"/>
      <c r="AR245" s="84"/>
      <c r="AS245" s="124"/>
      <c r="AT245" s="124"/>
      <c r="AU245" s="84"/>
      <c r="AV245" s="84"/>
      <c r="AW245" s="84"/>
      <c r="AX245" s="84"/>
      <c r="AY245" s="124"/>
      <c r="AZ245" s="124"/>
      <c r="BA245" s="84"/>
      <c r="BB245" s="84"/>
    </row>
    <row r="246" spans="1:78" s="36" customFormat="1" x14ac:dyDescent="0.2">
      <c r="A246" s="80"/>
      <c r="B246" s="59"/>
      <c r="C246" s="59"/>
      <c r="D246" s="72" t="s">
        <v>36</v>
      </c>
      <c r="E246" s="80"/>
      <c r="F246" s="82"/>
      <c r="G246" s="82"/>
      <c r="H246" s="82"/>
      <c r="I246" s="82"/>
      <c r="J246" s="82"/>
      <c r="K246" s="82"/>
      <c r="L246" s="82"/>
      <c r="M246" s="82"/>
      <c r="N246" s="82"/>
      <c r="O246" s="82"/>
      <c r="P246" s="82"/>
      <c r="Q246" s="67"/>
      <c r="R246" s="67"/>
      <c r="S246" s="159"/>
      <c r="T246" s="159"/>
      <c r="U246" s="159"/>
      <c r="V246" s="159"/>
      <c r="W246" s="159"/>
      <c r="X246" s="159"/>
      <c r="Y246" s="159"/>
      <c r="Z246" s="159"/>
      <c r="AA246" s="82"/>
      <c r="AB246" s="82"/>
      <c r="AC246" s="82"/>
      <c r="AD246" s="82"/>
      <c r="AE246" s="82"/>
      <c r="AF246" s="82"/>
      <c r="AG246" s="82"/>
      <c r="AH246" s="82"/>
      <c r="AI246" s="82"/>
      <c r="AJ246" s="82"/>
      <c r="AK246" s="82"/>
      <c r="AL246" s="82"/>
      <c r="AM246" s="159"/>
      <c r="AN246" s="159"/>
      <c r="AO246" s="82"/>
      <c r="AP246" s="82"/>
      <c r="AQ246" s="82"/>
      <c r="AR246" s="82"/>
      <c r="AS246" s="159"/>
      <c r="AT246" s="159"/>
      <c r="AU246" s="82"/>
      <c r="AV246" s="82"/>
      <c r="AW246" s="82"/>
      <c r="AX246" s="82"/>
      <c r="AY246" s="159"/>
      <c r="AZ246" s="159"/>
      <c r="BA246" s="82"/>
      <c r="BB246" s="82"/>
    </row>
    <row r="247" spans="1:78" ht="15.75" customHeight="1" x14ac:dyDescent="0.2">
      <c r="A247" s="80" t="s">
        <v>28</v>
      </c>
      <c r="B247" s="15"/>
      <c r="C247" s="15"/>
      <c r="D247" s="13" t="s">
        <v>96</v>
      </c>
      <c r="E247" s="80">
        <v>2020</v>
      </c>
      <c r="F247" s="82">
        <v>11000</v>
      </c>
      <c r="G247" s="82"/>
      <c r="H247" s="82">
        <v>11000</v>
      </c>
      <c r="I247" s="82">
        <v>8661</v>
      </c>
      <c r="J247" s="82">
        <v>2339</v>
      </c>
      <c r="K247" s="82"/>
      <c r="L247" s="82"/>
      <c r="M247" s="82">
        <v>0</v>
      </c>
      <c r="N247" s="82"/>
      <c r="O247" s="82"/>
      <c r="P247" s="82"/>
      <c r="Q247" s="67">
        <f>R247+V247+AM247+AN247+AS247+AT247+AY247+AZ247</f>
        <v>0</v>
      </c>
      <c r="R247" s="67">
        <f t="shared" si="306"/>
        <v>0</v>
      </c>
      <c r="S247" s="96"/>
      <c r="T247" s="96"/>
      <c r="U247" s="96"/>
      <c r="V247" s="96"/>
      <c r="W247" s="96"/>
      <c r="X247" s="96"/>
      <c r="Y247" s="96"/>
      <c r="Z247" s="96"/>
      <c r="AA247" s="82">
        <f>F247+Q247</f>
        <v>11000</v>
      </c>
      <c r="AB247" s="82">
        <f>H247+R247</f>
        <v>11000</v>
      </c>
      <c r="AC247" s="82">
        <f>I247+S247</f>
        <v>8661</v>
      </c>
      <c r="AD247" s="82">
        <f>J247+T247</f>
        <v>2339</v>
      </c>
      <c r="AE247" s="82">
        <f>K247+U247</f>
        <v>0</v>
      </c>
      <c r="AF247" s="82">
        <f>L247+V247</f>
        <v>0</v>
      </c>
      <c r="AG247" s="82">
        <f>AH247+AI247</f>
        <v>0</v>
      </c>
      <c r="AH247" s="82">
        <f>N247+X247</f>
        <v>0</v>
      </c>
      <c r="AI247" s="82">
        <f>O247+Y247</f>
        <v>0</v>
      </c>
      <c r="AJ247" s="82">
        <f>P247+Z247</f>
        <v>0</v>
      </c>
      <c r="AK247" s="82"/>
      <c r="AL247" s="82"/>
      <c r="AM247" s="96"/>
      <c r="AN247" s="96"/>
      <c r="AO247" s="82">
        <f t="shared" ref="AO247:AP249" si="333">AK247+AM247</f>
        <v>0</v>
      </c>
      <c r="AP247" s="82">
        <f t="shared" si="333"/>
        <v>0</v>
      </c>
      <c r="AQ247" s="82"/>
      <c r="AR247" s="82"/>
      <c r="AS247" s="96"/>
      <c r="AT247" s="96"/>
      <c r="AU247" s="82">
        <f t="shared" ref="AU247:AV249" si="334">AQ247+AS247</f>
        <v>0</v>
      </c>
      <c r="AV247" s="82">
        <f t="shared" si="334"/>
        <v>0</v>
      </c>
      <c r="AW247" s="82"/>
      <c r="AX247" s="82"/>
      <c r="AY247" s="96"/>
      <c r="AZ247" s="96"/>
      <c r="BA247" s="82">
        <f t="shared" ref="BA247:BB249" si="335">AW247+AY247</f>
        <v>0</v>
      </c>
      <c r="BB247" s="82">
        <f t="shared" si="335"/>
        <v>0</v>
      </c>
    </row>
    <row r="248" spans="1:78" ht="15.75" customHeight="1" x14ac:dyDescent="0.2">
      <c r="A248" s="80" t="s">
        <v>60</v>
      </c>
      <c r="B248" s="15"/>
      <c r="C248" s="15"/>
      <c r="D248" s="143" t="s">
        <v>260</v>
      </c>
      <c r="F248" s="82"/>
      <c r="G248" s="82"/>
      <c r="H248" s="82"/>
      <c r="I248" s="82"/>
      <c r="J248" s="82"/>
      <c r="K248" s="82"/>
      <c r="L248" s="82"/>
      <c r="M248" s="82">
        <v>0</v>
      </c>
      <c r="N248" s="82"/>
      <c r="O248" s="82"/>
      <c r="P248" s="82"/>
      <c r="Q248" s="67">
        <f>R248+V248+AM248+AN248+AS248+AT248+AY248+AZ248</f>
        <v>1812</v>
      </c>
      <c r="R248" s="67">
        <f t="shared" ref="R248:R249" si="336">S248+T248+U248+W248+Z248</f>
        <v>1812</v>
      </c>
      <c r="S248" s="146">
        <v>1427</v>
      </c>
      <c r="T248" s="146">
        <v>385</v>
      </c>
      <c r="U248" s="79"/>
      <c r="V248" s="79"/>
      <c r="W248" s="36"/>
      <c r="X248" s="79"/>
      <c r="Y248" s="12"/>
      <c r="Z248" s="12"/>
      <c r="AA248" s="82">
        <f t="shared" ref="AA248:AA249" si="337">F248+Q248</f>
        <v>1812</v>
      </c>
      <c r="AB248" s="82">
        <f t="shared" ref="AB248:AB249" si="338">H248+R248</f>
        <v>1812</v>
      </c>
      <c r="AC248" s="82">
        <f t="shared" ref="AC248:AC249" si="339">I248+S248</f>
        <v>1427</v>
      </c>
      <c r="AD248" s="82">
        <f t="shared" ref="AD248:AD249" si="340">J248+T248</f>
        <v>385</v>
      </c>
      <c r="AE248" s="82">
        <f t="shared" ref="AE248:AE249" si="341">K248+U248</f>
        <v>0</v>
      </c>
      <c r="AF248" s="82">
        <f t="shared" ref="AF248:AF249" si="342">L248+V248</f>
        <v>0</v>
      </c>
      <c r="AG248" s="82">
        <f t="shared" ref="AG248:AG249" si="343">AH248+AI248</f>
        <v>0</v>
      </c>
      <c r="AH248" s="82">
        <f t="shared" ref="AH248:AH249" si="344">N248+X248</f>
        <v>0</v>
      </c>
      <c r="AI248" s="82">
        <f t="shared" ref="AI248:AI249" si="345">O248+Y248</f>
        <v>0</v>
      </c>
      <c r="AJ248" s="82">
        <f t="shared" ref="AJ248:AJ249" si="346">P248+Z248</f>
        <v>0</v>
      </c>
      <c r="AK248" s="82"/>
      <c r="AL248" s="82"/>
      <c r="AM248" s="79"/>
      <c r="AN248" s="79"/>
      <c r="AO248" s="82">
        <f t="shared" si="333"/>
        <v>0</v>
      </c>
      <c r="AP248" s="82">
        <f t="shared" si="333"/>
        <v>0</v>
      </c>
      <c r="AQ248" s="82"/>
      <c r="AR248" s="82"/>
      <c r="AS248" s="79"/>
      <c r="AT248" s="79"/>
      <c r="AU248" s="82">
        <f t="shared" si="334"/>
        <v>0</v>
      </c>
      <c r="AV248" s="82">
        <f t="shared" si="334"/>
        <v>0</v>
      </c>
      <c r="AW248" s="82"/>
      <c r="AX248" s="82"/>
      <c r="AY248" s="79"/>
      <c r="AZ248" s="79"/>
      <c r="BA248" s="82">
        <f t="shared" si="335"/>
        <v>0</v>
      </c>
      <c r="BB248" s="82">
        <f t="shared" si="335"/>
        <v>0</v>
      </c>
    </row>
    <row r="249" spans="1:78" ht="15.75" customHeight="1" x14ac:dyDescent="0.2">
      <c r="A249" s="80" t="s">
        <v>28</v>
      </c>
      <c r="B249" s="15"/>
      <c r="C249" s="15"/>
      <c r="D249" s="152" t="s">
        <v>261</v>
      </c>
      <c r="F249" s="82"/>
      <c r="G249" s="82"/>
      <c r="H249" s="82"/>
      <c r="I249" s="82"/>
      <c r="J249" s="82"/>
      <c r="K249" s="82"/>
      <c r="L249" s="82"/>
      <c r="M249" s="82">
        <v>0</v>
      </c>
      <c r="N249" s="82"/>
      <c r="O249" s="82"/>
      <c r="P249" s="82"/>
      <c r="Q249" s="67">
        <f>R249+V249+AM249+AN249+AS249+AT249+AY249+AZ249</f>
        <v>2780</v>
      </c>
      <c r="R249" s="67">
        <f t="shared" si="336"/>
        <v>2780</v>
      </c>
      <c r="S249" s="146">
        <v>2189</v>
      </c>
      <c r="T249" s="146">
        <v>591</v>
      </c>
      <c r="U249" s="159"/>
      <c r="V249" s="159"/>
      <c r="W249" s="159"/>
      <c r="X249" s="159"/>
      <c r="Y249" s="159"/>
      <c r="Z249" s="159"/>
      <c r="AA249" s="82">
        <f t="shared" si="337"/>
        <v>2780</v>
      </c>
      <c r="AB249" s="82">
        <f t="shared" si="338"/>
        <v>2780</v>
      </c>
      <c r="AC249" s="82">
        <f t="shared" si="339"/>
        <v>2189</v>
      </c>
      <c r="AD249" s="82">
        <f t="shared" si="340"/>
        <v>591</v>
      </c>
      <c r="AE249" s="82">
        <f t="shared" si="341"/>
        <v>0</v>
      </c>
      <c r="AF249" s="82">
        <f t="shared" si="342"/>
        <v>0</v>
      </c>
      <c r="AG249" s="82">
        <f t="shared" si="343"/>
        <v>0</v>
      </c>
      <c r="AH249" s="82">
        <f t="shared" si="344"/>
        <v>0</v>
      </c>
      <c r="AI249" s="82">
        <f t="shared" si="345"/>
        <v>0</v>
      </c>
      <c r="AJ249" s="82">
        <f t="shared" si="346"/>
        <v>0</v>
      </c>
      <c r="AK249" s="82"/>
      <c r="AL249" s="82"/>
      <c r="AM249" s="159"/>
      <c r="AN249" s="159"/>
      <c r="AO249" s="82">
        <f t="shared" si="333"/>
        <v>0</v>
      </c>
      <c r="AP249" s="82">
        <f t="shared" si="333"/>
        <v>0</v>
      </c>
      <c r="AQ249" s="82"/>
      <c r="AR249" s="82"/>
      <c r="AS249" s="159"/>
      <c r="AT249" s="159"/>
      <c r="AU249" s="82">
        <f t="shared" si="334"/>
        <v>0</v>
      </c>
      <c r="AV249" s="82">
        <f t="shared" si="334"/>
        <v>0</v>
      </c>
      <c r="AW249" s="82"/>
      <c r="AX249" s="82"/>
      <c r="AY249" s="159"/>
      <c r="AZ249" s="159"/>
      <c r="BA249" s="82">
        <f t="shared" si="335"/>
        <v>0</v>
      </c>
      <c r="BB249" s="82">
        <f t="shared" si="335"/>
        <v>0</v>
      </c>
    </row>
    <row r="250" spans="1:78" s="36" customFormat="1" ht="13.5" thickBot="1" x14ac:dyDescent="0.25">
      <c r="A250" s="88"/>
      <c r="B250" s="45"/>
      <c r="C250" s="45"/>
      <c r="D250" s="46"/>
      <c r="E250" s="47"/>
      <c r="F250" s="89"/>
      <c r="G250" s="89"/>
      <c r="H250" s="89"/>
      <c r="I250" s="89"/>
      <c r="J250" s="89"/>
      <c r="K250" s="89"/>
      <c r="L250" s="89"/>
      <c r="M250" s="89"/>
      <c r="N250" s="89"/>
      <c r="O250" s="89"/>
      <c r="P250" s="89"/>
      <c r="Q250" s="96"/>
      <c r="R250" s="96"/>
      <c r="S250" s="96"/>
      <c r="T250" s="96"/>
      <c r="U250" s="96"/>
      <c r="V250" s="96"/>
      <c r="W250" s="96"/>
      <c r="X250" s="96"/>
      <c r="Y250" s="96"/>
      <c r="Z250" s="96"/>
      <c r="AA250" s="89"/>
      <c r="AB250" s="89"/>
      <c r="AC250" s="89"/>
      <c r="AD250" s="89"/>
      <c r="AE250" s="89"/>
      <c r="AF250" s="89"/>
      <c r="AG250" s="89"/>
      <c r="AH250" s="89"/>
      <c r="AI250" s="89"/>
      <c r="AJ250" s="89"/>
      <c r="AK250" s="89"/>
      <c r="AL250" s="89"/>
      <c r="AM250" s="96"/>
      <c r="AN250" s="96"/>
      <c r="AO250" s="89"/>
      <c r="AP250" s="89"/>
      <c r="AQ250" s="89"/>
      <c r="AR250" s="89"/>
      <c r="AS250" s="96"/>
      <c r="AT250" s="96"/>
      <c r="AU250" s="89"/>
      <c r="AV250" s="89"/>
      <c r="AW250" s="89"/>
      <c r="AX250" s="89"/>
      <c r="AY250" s="96"/>
      <c r="AZ250" s="96"/>
      <c r="BA250" s="89"/>
      <c r="BB250" s="89"/>
    </row>
    <row r="251" spans="1:78" ht="29.25" customHeight="1" thickBot="1" x14ac:dyDescent="0.25">
      <c r="A251" s="21"/>
      <c r="B251" s="100"/>
      <c r="C251" s="100"/>
      <c r="D251" s="55" t="s">
        <v>146</v>
      </c>
      <c r="E251" s="21"/>
      <c r="F251" s="95"/>
      <c r="G251" s="95"/>
      <c r="H251" s="95">
        <f>SUM(H247:H249)</f>
        <v>11000</v>
      </c>
      <c r="I251" s="95">
        <f t="shared" ref="I251:BB251" si="347">SUM(I247:I249)</f>
        <v>8661</v>
      </c>
      <c r="J251" s="95">
        <f t="shared" si="347"/>
        <v>2339</v>
      </c>
      <c r="K251" s="95">
        <f t="shared" si="347"/>
        <v>0</v>
      </c>
      <c r="L251" s="95">
        <f t="shared" si="347"/>
        <v>0</v>
      </c>
      <c r="M251" s="95">
        <f t="shared" si="347"/>
        <v>0</v>
      </c>
      <c r="N251" s="95">
        <f t="shared" si="347"/>
        <v>0</v>
      </c>
      <c r="O251" s="95">
        <f t="shared" si="347"/>
        <v>0</v>
      </c>
      <c r="P251" s="95">
        <f t="shared" si="347"/>
        <v>0</v>
      </c>
      <c r="Q251" s="95">
        <f t="shared" ref="Q251:R251" si="348">SUM(Q247:Q249)</f>
        <v>4592</v>
      </c>
      <c r="R251" s="95">
        <f t="shared" si="348"/>
        <v>4592</v>
      </c>
      <c r="S251" s="95">
        <f t="shared" si="347"/>
        <v>3616</v>
      </c>
      <c r="T251" s="95">
        <f t="shared" si="347"/>
        <v>976</v>
      </c>
      <c r="U251" s="95">
        <f t="shared" si="347"/>
        <v>0</v>
      </c>
      <c r="V251" s="95">
        <f t="shared" si="347"/>
        <v>0</v>
      </c>
      <c r="W251" s="95">
        <f t="shared" si="347"/>
        <v>0</v>
      </c>
      <c r="X251" s="95">
        <f t="shared" si="347"/>
        <v>0</v>
      </c>
      <c r="Y251" s="95">
        <f t="shared" si="347"/>
        <v>0</v>
      </c>
      <c r="Z251" s="95">
        <f t="shared" si="347"/>
        <v>0</v>
      </c>
      <c r="AA251" s="95">
        <f t="shared" si="347"/>
        <v>15592</v>
      </c>
      <c r="AB251" s="95">
        <f t="shared" si="347"/>
        <v>15592</v>
      </c>
      <c r="AC251" s="95">
        <f t="shared" si="347"/>
        <v>12277</v>
      </c>
      <c r="AD251" s="95">
        <f t="shared" si="347"/>
        <v>3315</v>
      </c>
      <c r="AE251" s="95">
        <f t="shared" si="347"/>
        <v>0</v>
      </c>
      <c r="AF251" s="95">
        <f t="shared" si="347"/>
        <v>0</v>
      </c>
      <c r="AG251" s="95">
        <f t="shared" si="347"/>
        <v>0</v>
      </c>
      <c r="AH251" s="95">
        <f t="shared" si="347"/>
        <v>0</v>
      </c>
      <c r="AI251" s="95">
        <f t="shared" si="347"/>
        <v>0</v>
      </c>
      <c r="AJ251" s="95">
        <f t="shared" si="347"/>
        <v>0</v>
      </c>
      <c r="AK251" s="95">
        <f t="shared" si="347"/>
        <v>0</v>
      </c>
      <c r="AL251" s="95">
        <f t="shared" si="347"/>
        <v>0</v>
      </c>
      <c r="AM251" s="95">
        <f>SUM(AM247:AM249)</f>
        <v>0</v>
      </c>
      <c r="AN251" s="95">
        <f>SUM(AN247:AN249)</f>
        <v>0</v>
      </c>
      <c r="AO251" s="95">
        <f>SUM(AO247:AO249)</f>
        <v>0</v>
      </c>
      <c r="AP251" s="95">
        <f>SUM(AP247:AP249)</f>
        <v>0</v>
      </c>
      <c r="AQ251" s="95">
        <f t="shared" si="347"/>
        <v>0</v>
      </c>
      <c r="AR251" s="95">
        <f t="shared" si="347"/>
        <v>0</v>
      </c>
      <c r="AS251" s="95">
        <f>SUM(AS247:AS249)</f>
        <v>0</v>
      </c>
      <c r="AT251" s="95">
        <f>SUM(AT247:AT249)</f>
        <v>0</v>
      </c>
      <c r="AU251" s="95">
        <f>SUM(AU247:AU249)</f>
        <v>0</v>
      </c>
      <c r="AV251" s="95">
        <f>SUM(AV247:AV249)</f>
        <v>0</v>
      </c>
      <c r="AW251" s="95">
        <f t="shared" si="347"/>
        <v>0</v>
      </c>
      <c r="AX251" s="95">
        <f t="shared" si="347"/>
        <v>0</v>
      </c>
      <c r="AY251" s="95">
        <f t="shared" si="347"/>
        <v>0</v>
      </c>
      <c r="AZ251" s="95">
        <f t="shared" si="347"/>
        <v>0</v>
      </c>
      <c r="BA251" s="95">
        <f t="shared" si="347"/>
        <v>0</v>
      </c>
      <c r="BB251" s="95">
        <f t="shared" si="347"/>
        <v>0</v>
      </c>
    </row>
    <row r="252" spans="1:78" s="36" customFormat="1" ht="13.5" thickBot="1" x14ac:dyDescent="0.25">
      <c r="A252" s="21"/>
      <c r="B252" s="92"/>
      <c r="C252" s="92"/>
      <c r="D252" s="60"/>
      <c r="E252" s="21"/>
      <c r="F252" s="93"/>
      <c r="G252" s="93"/>
      <c r="H252" s="93"/>
      <c r="I252" s="93"/>
      <c r="J252" s="93"/>
      <c r="K252" s="93"/>
      <c r="L252" s="93"/>
      <c r="M252" s="93"/>
      <c r="N252" s="93"/>
      <c r="O252" s="93"/>
      <c r="P252" s="93"/>
      <c r="Q252" s="86"/>
      <c r="R252" s="86"/>
      <c r="S252" s="86"/>
      <c r="T252" s="86"/>
      <c r="U252" s="86"/>
      <c r="V252" s="86"/>
      <c r="W252" s="86"/>
      <c r="X252" s="86"/>
      <c r="Y252" s="86"/>
      <c r="Z252" s="86"/>
      <c r="AA252" s="93"/>
      <c r="AB252" s="93"/>
      <c r="AC252" s="93"/>
      <c r="AD252" s="93"/>
      <c r="AE252" s="93"/>
      <c r="AF252" s="93"/>
      <c r="AG252" s="93"/>
      <c r="AH252" s="93"/>
      <c r="AI252" s="93"/>
      <c r="AJ252" s="93"/>
      <c r="AK252" s="93"/>
      <c r="AL252" s="93"/>
      <c r="AM252" s="86"/>
      <c r="AN252" s="86"/>
      <c r="AO252" s="93"/>
      <c r="AP252" s="93"/>
      <c r="AQ252" s="93"/>
      <c r="AR252" s="93"/>
      <c r="AS252" s="86"/>
      <c r="AT252" s="86"/>
      <c r="AU252" s="93"/>
      <c r="AV252" s="93"/>
      <c r="AW252" s="93"/>
      <c r="AX252" s="93"/>
      <c r="AY252" s="86"/>
      <c r="AZ252" s="86"/>
      <c r="BA252" s="93"/>
      <c r="BB252" s="93"/>
    </row>
    <row r="253" spans="1:78" s="68" customFormat="1" ht="24" customHeight="1" thickBot="1" x14ac:dyDescent="0.25">
      <c r="A253" s="92"/>
      <c r="B253" s="120">
        <v>200000</v>
      </c>
      <c r="C253" s="121"/>
      <c r="D253" s="55" t="s">
        <v>147</v>
      </c>
      <c r="E253" s="92"/>
      <c r="F253" s="95"/>
      <c r="G253" s="95"/>
      <c r="H253" s="95">
        <f t="shared" ref="H253:BB253" si="349">SUM(H92+H102+H111+H124+H152+H163+H179+H191+H200+H212+H222+H242+H251)</f>
        <v>214332.5</v>
      </c>
      <c r="I253" s="95">
        <f t="shared" si="349"/>
        <v>148869.5</v>
      </c>
      <c r="J253" s="95">
        <f t="shared" si="349"/>
        <v>40196</v>
      </c>
      <c r="K253" s="95">
        <f t="shared" si="349"/>
        <v>0</v>
      </c>
      <c r="L253" s="95">
        <f t="shared" si="349"/>
        <v>0</v>
      </c>
      <c r="M253" s="95">
        <f t="shared" si="349"/>
        <v>0</v>
      </c>
      <c r="N253" s="95">
        <f t="shared" si="349"/>
        <v>0</v>
      </c>
      <c r="O253" s="95">
        <f t="shared" si="349"/>
        <v>0</v>
      </c>
      <c r="P253" s="95">
        <f t="shared" si="349"/>
        <v>25267</v>
      </c>
      <c r="Q253" s="95">
        <f t="shared" si="349"/>
        <v>138283</v>
      </c>
      <c r="R253" s="95">
        <f t="shared" si="349"/>
        <v>138283</v>
      </c>
      <c r="S253" s="95">
        <f t="shared" si="349"/>
        <v>99620</v>
      </c>
      <c r="T253" s="95">
        <f t="shared" si="349"/>
        <v>27382</v>
      </c>
      <c r="U253" s="95">
        <f t="shared" si="349"/>
        <v>0</v>
      </c>
      <c r="V253" s="95">
        <f t="shared" si="349"/>
        <v>0</v>
      </c>
      <c r="W253" s="95">
        <f t="shared" si="349"/>
        <v>0</v>
      </c>
      <c r="X253" s="95">
        <f t="shared" si="349"/>
        <v>0</v>
      </c>
      <c r="Y253" s="95">
        <f t="shared" si="349"/>
        <v>0</v>
      </c>
      <c r="Z253" s="95">
        <f t="shared" si="349"/>
        <v>11281</v>
      </c>
      <c r="AA253" s="95">
        <f t="shared" si="349"/>
        <v>740356.5</v>
      </c>
      <c r="AB253" s="95">
        <f t="shared" si="349"/>
        <v>352615.5</v>
      </c>
      <c r="AC253" s="95">
        <f t="shared" si="349"/>
        <v>248489.5</v>
      </c>
      <c r="AD253" s="95">
        <f t="shared" si="349"/>
        <v>67578</v>
      </c>
      <c r="AE253" s="95">
        <f t="shared" si="349"/>
        <v>0</v>
      </c>
      <c r="AF253" s="95">
        <f t="shared" si="349"/>
        <v>0</v>
      </c>
      <c r="AG253" s="95">
        <f t="shared" si="349"/>
        <v>0</v>
      </c>
      <c r="AH253" s="95">
        <f t="shared" si="349"/>
        <v>0</v>
      </c>
      <c r="AI253" s="95">
        <f t="shared" si="349"/>
        <v>0</v>
      </c>
      <c r="AJ253" s="95">
        <f t="shared" si="349"/>
        <v>36548</v>
      </c>
      <c r="AK253" s="95">
        <f t="shared" si="349"/>
        <v>172247</v>
      </c>
      <c r="AL253" s="95">
        <f t="shared" si="349"/>
        <v>0</v>
      </c>
      <c r="AM253" s="95">
        <f t="shared" si="349"/>
        <v>0</v>
      </c>
      <c r="AN253" s="95">
        <f t="shared" si="349"/>
        <v>0</v>
      </c>
      <c r="AO253" s="95">
        <f t="shared" si="349"/>
        <v>172247</v>
      </c>
      <c r="AP253" s="95">
        <f t="shared" si="349"/>
        <v>0</v>
      </c>
      <c r="AQ253" s="95">
        <f t="shared" si="349"/>
        <v>129247</v>
      </c>
      <c r="AR253" s="95">
        <f t="shared" si="349"/>
        <v>0</v>
      </c>
      <c r="AS253" s="95">
        <f t="shared" si="349"/>
        <v>0</v>
      </c>
      <c r="AT253" s="95">
        <f t="shared" si="349"/>
        <v>0</v>
      </c>
      <c r="AU253" s="95">
        <f t="shared" si="349"/>
        <v>129247</v>
      </c>
      <c r="AV253" s="95">
        <f t="shared" si="349"/>
        <v>0</v>
      </c>
      <c r="AW253" s="95">
        <f t="shared" si="349"/>
        <v>129247</v>
      </c>
      <c r="AX253" s="95">
        <f t="shared" si="349"/>
        <v>0</v>
      </c>
      <c r="AY253" s="95">
        <f t="shared" si="349"/>
        <v>0</v>
      </c>
      <c r="AZ253" s="95">
        <f t="shared" si="349"/>
        <v>0</v>
      </c>
      <c r="BA253" s="95">
        <f t="shared" si="349"/>
        <v>129247</v>
      </c>
      <c r="BB253" s="95">
        <f t="shared" si="349"/>
        <v>0</v>
      </c>
    </row>
    <row r="254" spans="1:78" s="36" customFormat="1" x14ac:dyDescent="0.2">
      <c r="A254" s="14"/>
      <c r="B254" s="71"/>
      <c r="C254" s="71"/>
      <c r="D254" s="74" t="s">
        <v>148</v>
      </c>
      <c r="E254" s="14"/>
      <c r="F254" s="85"/>
      <c r="G254" s="85"/>
      <c r="H254" s="85"/>
      <c r="I254" s="85"/>
      <c r="J254" s="85"/>
      <c r="K254" s="85"/>
      <c r="L254" s="85"/>
      <c r="M254" s="85"/>
      <c r="N254" s="85"/>
      <c r="O254" s="85"/>
      <c r="P254" s="85"/>
      <c r="Q254" s="96"/>
      <c r="R254" s="96"/>
      <c r="S254" s="96"/>
      <c r="T254" s="96"/>
      <c r="U254" s="96"/>
      <c r="V254" s="96"/>
      <c r="W254" s="96"/>
      <c r="X254" s="96"/>
      <c r="Y254" s="96"/>
      <c r="Z254" s="96"/>
      <c r="AA254" s="85"/>
      <c r="AB254" s="85"/>
      <c r="AC254" s="85"/>
      <c r="AD254" s="85"/>
      <c r="AE254" s="85"/>
      <c r="AF254" s="85"/>
      <c r="AG254" s="85"/>
      <c r="AH254" s="85"/>
      <c r="AI254" s="85"/>
      <c r="AJ254" s="85"/>
      <c r="AK254" s="85"/>
      <c r="AL254" s="85"/>
      <c r="AM254" s="96"/>
      <c r="AN254" s="96"/>
      <c r="AO254" s="85"/>
      <c r="AP254" s="85"/>
      <c r="AQ254" s="85"/>
      <c r="AR254" s="85"/>
      <c r="AS254" s="96"/>
      <c r="AT254" s="96"/>
      <c r="AU254" s="85"/>
      <c r="AV254" s="85"/>
      <c r="AW254" s="85"/>
      <c r="AX254" s="85"/>
      <c r="AY254" s="96"/>
      <c r="AZ254" s="96"/>
      <c r="BA254" s="85"/>
      <c r="BB254" s="85"/>
    </row>
    <row r="255" spans="1:78" s="68" customFormat="1" ht="15.75" customHeight="1" x14ac:dyDescent="0.2">
      <c r="A255" s="36"/>
      <c r="B255" s="14"/>
      <c r="C255" s="14"/>
      <c r="D255" s="70" t="s">
        <v>60</v>
      </c>
      <c r="E255" s="29"/>
      <c r="F255" s="96"/>
      <c r="G255" s="96"/>
      <c r="H255" s="96">
        <f t="shared" ref="H255:BB255" si="350">SUMIF($A$81:$A$254,"kötelező",H$81:H$254)</f>
        <v>203332.5</v>
      </c>
      <c r="I255" s="96">
        <f t="shared" si="350"/>
        <v>140208.5</v>
      </c>
      <c r="J255" s="96">
        <f t="shared" si="350"/>
        <v>37857</v>
      </c>
      <c r="K255" s="96">
        <f t="shared" si="350"/>
        <v>0</v>
      </c>
      <c r="L255" s="96">
        <f t="shared" si="350"/>
        <v>0</v>
      </c>
      <c r="M255" s="96">
        <f t="shared" si="350"/>
        <v>0</v>
      </c>
      <c r="N255" s="96">
        <f t="shared" si="350"/>
        <v>0</v>
      </c>
      <c r="O255" s="96">
        <f t="shared" si="350"/>
        <v>0</v>
      </c>
      <c r="P255" s="96">
        <f t="shared" si="350"/>
        <v>25267</v>
      </c>
      <c r="Q255" s="96">
        <f t="shared" si="350"/>
        <v>135503</v>
      </c>
      <c r="R255" s="96">
        <f t="shared" si="350"/>
        <v>135503</v>
      </c>
      <c r="S255" s="96">
        <f t="shared" si="350"/>
        <v>97431</v>
      </c>
      <c r="T255" s="96">
        <f t="shared" si="350"/>
        <v>26791</v>
      </c>
      <c r="U255" s="96">
        <f t="shared" si="350"/>
        <v>0</v>
      </c>
      <c r="V255" s="96">
        <f t="shared" si="350"/>
        <v>0</v>
      </c>
      <c r="W255" s="96">
        <f t="shared" si="350"/>
        <v>0</v>
      </c>
      <c r="X255" s="96">
        <f t="shared" si="350"/>
        <v>0</v>
      </c>
      <c r="Y255" s="96">
        <f t="shared" si="350"/>
        <v>0</v>
      </c>
      <c r="Z255" s="96">
        <f t="shared" si="350"/>
        <v>11281</v>
      </c>
      <c r="AA255" s="96">
        <f t="shared" si="350"/>
        <v>726576.5</v>
      </c>
      <c r="AB255" s="96">
        <f t="shared" si="350"/>
        <v>338835.5</v>
      </c>
      <c r="AC255" s="96">
        <f t="shared" si="350"/>
        <v>237639.5</v>
      </c>
      <c r="AD255" s="96">
        <f t="shared" si="350"/>
        <v>64648</v>
      </c>
      <c r="AE255" s="96">
        <f t="shared" si="350"/>
        <v>0</v>
      </c>
      <c r="AF255" s="96">
        <f t="shared" si="350"/>
        <v>0</v>
      </c>
      <c r="AG255" s="96">
        <f t="shared" si="350"/>
        <v>0</v>
      </c>
      <c r="AH255" s="96">
        <f t="shared" si="350"/>
        <v>0</v>
      </c>
      <c r="AI255" s="96">
        <f t="shared" si="350"/>
        <v>0</v>
      </c>
      <c r="AJ255" s="96">
        <f t="shared" si="350"/>
        <v>36548</v>
      </c>
      <c r="AK255" s="96">
        <f t="shared" si="350"/>
        <v>213247</v>
      </c>
      <c r="AL255" s="96">
        <f t="shared" si="350"/>
        <v>0</v>
      </c>
      <c r="AM255" s="96">
        <f t="shared" si="350"/>
        <v>0</v>
      </c>
      <c r="AN255" s="96">
        <f t="shared" si="350"/>
        <v>0</v>
      </c>
      <c r="AO255" s="96">
        <f t="shared" si="350"/>
        <v>213247</v>
      </c>
      <c r="AP255" s="96">
        <f t="shared" si="350"/>
        <v>0</v>
      </c>
      <c r="AQ255" s="96">
        <f t="shared" si="350"/>
        <v>129247</v>
      </c>
      <c r="AR255" s="96">
        <f t="shared" si="350"/>
        <v>0</v>
      </c>
      <c r="AS255" s="96">
        <f t="shared" si="350"/>
        <v>0</v>
      </c>
      <c r="AT255" s="96">
        <f t="shared" si="350"/>
        <v>0</v>
      </c>
      <c r="AU255" s="96">
        <f t="shared" si="350"/>
        <v>129247</v>
      </c>
      <c r="AV255" s="96">
        <f t="shared" si="350"/>
        <v>0</v>
      </c>
      <c r="AW255" s="96">
        <f t="shared" si="350"/>
        <v>129247</v>
      </c>
      <c r="AX255" s="96">
        <f t="shared" si="350"/>
        <v>0</v>
      </c>
      <c r="AY255" s="96">
        <f t="shared" si="350"/>
        <v>0</v>
      </c>
      <c r="AZ255" s="96">
        <f t="shared" si="350"/>
        <v>0</v>
      </c>
      <c r="BA255" s="96">
        <f t="shared" si="350"/>
        <v>129247</v>
      </c>
      <c r="BB255" s="96">
        <f t="shared" si="350"/>
        <v>0</v>
      </c>
      <c r="BC255" s="86"/>
      <c r="BD255" s="86"/>
      <c r="BE255" s="86"/>
      <c r="BF255" s="86"/>
      <c r="BG255" s="86"/>
      <c r="BH255" s="86"/>
      <c r="BI255" s="86"/>
      <c r="BJ255" s="86"/>
      <c r="BK255" s="86"/>
      <c r="BL255" s="86"/>
      <c r="BM255" s="86"/>
      <c r="BN255" s="86"/>
      <c r="BO255" s="86"/>
      <c r="BP255" s="86"/>
      <c r="BQ255" s="86"/>
      <c r="BR255" s="86"/>
      <c r="BS255" s="86"/>
      <c r="BT255" s="86"/>
      <c r="BU255" s="86"/>
      <c r="BV255" s="86"/>
      <c r="BW255" s="86"/>
      <c r="BX255" s="67"/>
      <c r="BY255" s="67"/>
      <c r="BZ255" s="86"/>
    </row>
    <row r="256" spans="1:78" s="97" customFormat="1" ht="15.75" customHeight="1" x14ac:dyDescent="0.2">
      <c r="A256" s="69"/>
      <c r="B256" s="29"/>
      <c r="C256" s="29"/>
      <c r="D256" s="70" t="s">
        <v>28</v>
      </c>
      <c r="E256" s="29"/>
      <c r="F256" s="96"/>
      <c r="G256" s="96"/>
      <c r="H256" s="96">
        <f t="shared" ref="H256:BB256" si="351">SUMIF($A$81:$A$254,"önkéntes",H$81:H$254)</f>
        <v>11000</v>
      </c>
      <c r="I256" s="96">
        <f t="shared" si="351"/>
        <v>8661</v>
      </c>
      <c r="J256" s="96">
        <f t="shared" si="351"/>
        <v>2339</v>
      </c>
      <c r="K256" s="96">
        <f t="shared" si="351"/>
        <v>0</v>
      </c>
      <c r="L256" s="96">
        <f t="shared" si="351"/>
        <v>0</v>
      </c>
      <c r="M256" s="96">
        <f t="shared" si="351"/>
        <v>0</v>
      </c>
      <c r="N256" s="96">
        <f t="shared" si="351"/>
        <v>0</v>
      </c>
      <c r="O256" s="96">
        <f t="shared" si="351"/>
        <v>0</v>
      </c>
      <c r="P256" s="96">
        <f t="shared" si="351"/>
        <v>0</v>
      </c>
      <c r="Q256" s="96">
        <f t="shared" si="351"/>
        <v>2780</v>
      </c>
      <c r="R256" s="96">
        <f t="shared" si="351"/>
        <v>2780</v>
      </c>
      <c r="S256" s="96">
        <f t="shared" si="351"/>
        <v>2189</v>
      </c>
      <c r="T256" s="96">
        <f t="shared" si="351"/>
        <v>591</v>
      </c>
      <c r="U256" s="96">
        <f t="shared" si="351"/>
        <v>0</v>
      </c>
      <c r="V256" s="96">
        <f t="shared" si="351"/>
        <v>0</v>
      </c>
      <c r="W256" s="96">
        <f t="shared" si="351"/>
        <v>0</v>
      </c>
      <c r="X256" s="96">
        <f t="shared" si="351"/>
        <v>0</v>
      </c>
      <c r="Y256" s="96">
        <f t="shared" si="351"/>
        <v>0</v>
      </c>
      <c r="Z256" s="96">
        <f t="shared" si="351"/>
        <v>0</v>
      </c>
      <c r="AA256" s="96">
        <f t="shared" si="351"/>
        <v>13780</v>
      </c>
      <c r="AB256" s="96">
        <f t="shared" si="351"/>
        <v>13780</v>
      </c>
      <c r="AC256" s="96">
        <f t="shared" si="351"/>
        <v>10850</v>
      </c>
      <c r="AD256" s="96">
        <f t="shared" si="351"/>
        <v>2930</v>
      </c>
      <c r="AE256" s="96">
        <f t="shared" si="351"/>
        <v>0</v>
      </c>
      <c r="AF256" s="96">
        <f t="shared" si="351"/>
        <v>0</v>
      </c>
      <c r="AG256" s="96">
        <f t="shared" si="351"/>
        <v>0</v>
      </c>
      <c r="AH256" s="96">
        <f t="shared" si="351"/>
        <v>0</v>
      </c>
      <c r="AI256" s="96">
        <f t="shared" si="351"/>
        <v>0</v>
      </c>
      <c r="AJ256" s="96">
        <f t="shared" si="351"/>
        <v>0</v>
      </c>
      <c r="AK256" s="96">
        <f t="shared" si="351"/>
        <v>0</v>
      </c>
      <c r="AL256" s="96">
        <f t="shared" si="351"/>
        <v>0</v>
      </c>
      <c r="AM256" s="96">
        <f t="shared" si="351"/>
        <v>0</v>
      </c>
      <c r="AN256" s="96">
        <f t="shared" si="351"/>
        <v>0</v>
      </c>
      <c r="AO256" s="96">
        <f t="shared" si="351"/>
        <v>0</v>
      </c>
      <c r="AP256" s="96">
        <f t="shared" si="351"/>
        <v>0</v>
      </c>
      <c r="AQ256" s="96">
        <f t="shared" si="351"/>
        <v>0</v>
      </c>
      <c r="AR256" s="96">
        <f t="shared" si="351"/>
        <v>0</v>
      </c>
      <c r="AS256" s="96">
        <f t="shared" si="351"/>
        <v>0</v>
      </c>
      <c r="AT256" s="96">
        <f t="shared" si="351"/>
        <v>0</v>
      </c>
      <c r="AU256" s="96">
        <f t="shared" si="351"/>
        <v>0</v>
      </c>
      <c r="AV256" s="96">
        <f t="shared" si="351"/>
        <v>0</v>
      </c>
      <c r="AW256" s="96">
        <f t="shared" si="351"/>
        <v>0</v>
      </c>
      <c r="AX256" s="96">
        <f t="shared" si="351"/>
        <v>0</v>
      </c>
      <c r="AY256" s="96">
        <f t="shared" si="351"/>
        <v>0</v>
      </c>
      <c r="AZ256" s="96">
        <f t="shared" si="351"/>
        <v>0</v>
      </c>
      <c r="BA256" s="96">
        <f t="shared" si="351"/>
        <v>0</v>
      </c>
      <c r="BB256" s="96">
        <f t="shared" si="351"/>
        <v>0</v>
      </c>
      <c r="BC256" s="96"/>
      <c r="BD256" s="96"/>
      <c r="BE256" s="96"/>
      <c r="BF256" s="96"/>
      <c r="BG256" s="96"/>
      <c r="BH256" s="96"/>
      <c r="BI256" s="96"/>
      <c r="BJ256" s="96"/>
      <c r="BK256" s="96"/>
      <c r="BL256" s="96"/>
      <c r="BM256" s="96"/>
      <c r="BN256" s="96"/>
      <c r="BO256" s="96"/>
      <c r="BP256" s="96"/>
      <c r="BQ256" s="96"/>
      <c r="BR256" s="96"/>
      <c r="BS256" s="96"/>
      <c r="BT256" s="96"/>
      <c r="BU256" s="96"/>
      <c r="BV256" s="96"/>
      <c r="BW256" s="96"/>
      <c r="BX256" s="96"/>
      <c r="BY256" s="96"/>
      <c r="BZ256" s="96"/>
    </row>
    <row r="257" spans="1:78" s="97" customFormat="1" ht="15.75" customHeight="1" x14ac:dyDescent="0.2">
      <c r="A257" s="69"/>
      <c r="B257" s="29"/>
      <c r="C257" s="29"/>
      <c r="D257" s="11"/>
      <c r="E257" s="69"/>
      <c r="Q257" s="85"/>
      <c r="R257" s="85"/>
      <c r="S257" s="85"/>
      <c r="T257" s="85"/>
      <c r="U257" s="85"/>
      <c r="V257" s="85"/>
      <c r="W257" s="85"/>
      <c r="X257" s="85"/>
      <c r="Y257" s="12"/>
      <c r="Z257" s="12"/>
      <c r="AM257" s="79"/>
      <c r="AN257" s="79"/>
      <c r="AS257" s="79"/>
      <c r="AT257" s="79"/>
      <c r="AY257" s="79"/>
      <c r="AZ257" s="79"/>
      <c r="BC257" s="96"/>
      <c r="BD257" s="96"/>
      <c r="BE257" s="96"/>
      <c r="BF257" s="96"/>
      <c r="BG257" s="96"/>
      <c r="BH257" s="96"/>
      <c r="BI257" s="96"/>
      <c r="BJ257" s="96"/>
      <c r="BK257" s="96"/>
      <c r="BL257" s="96"/>
      <c r="BM257" s="96"/>
      <c r="BN257" s="96"/>
      <c r="BO257" s="96"/>
      <c r="BP257" s="96"/>
      <c r="BQ257" s="96"/>
      <c r="BR257" s="96"/>
      <c r="BS257" s="96"/>
      <c r="BT257" s="96"/>
      <c r="BU257" s="96"/>
      <c r="BV257" s="96"/>
      <c r="BW257" s="96"/>
      <c r="BX257" s="96"/>
      <c r="BY257" s="96"/>
      <c r="BZ257" s="96"/>
    </row>
    <row r="258" spans="1:78" s="36" customFormat="1" ht="15.75" customHeight="1" x14ac:dyDescent="0.2">
      <c r="A258" s="14"/>
      <c r="B258" s="25"/>
      <c r="C258" s="25"/>
      <c r="D258" s="64" t="s">
        <v>97</v>
      </c>
      <c r="E258" s="24"/>
      <c r="F258" s="94"/>
      <c r="G258" s="94"/>
      <c r="H258" s="94"/>
      <c r="I258" s="94"/>
      <c r="J258" s="94"/>
      <c r="K258" s="94"/>
      <c r="L258" s="94"/>
      <c r="M258" s="94"/>
      <c r="N258" s="94"/>
      <c r="O258" s="94"/>
      <c r="P258" s="94"/>
      <c r="Q258" s="79"/>
      <c r="R258" s="79"/>
      <c r="S258" s="79"/>
      <c r="T258" s="79"/>
      <c r="U258" s="79"/>
      <c r="V258" s="79"/>
      <c r="W258" s="85"/>
      <c r="X258" s="79"/>
      <c r="Y258" s="12"/>
      <c r="Z258" s="12"/>
      <c r="AA258" s="94"/>
      <c r="AB258" s="94"/>
      <c r="AC258" s="94"/>
      <c r="AD258" s="94"/>
      <c r="AE258" s="94"/>
      <c r="AF258" s="94"/>
      <c r="AG258" s="94"/>
      <c r="AH258" s="94"/>
      <c r="AI258" s="94"/>
      <c r="AJ258" s="94"/>
      <c r="AK258" s="94"/>
      <c r="AL258" s="94"/>
      <c r="AM258" s="79"/>
      <c r="AN258" s="79"/>
      <c r="AO258" s="94"/>
      <c r="AP258" s="94"/>
      <c r="AQ258" s="94"/>
      <c r="AR258" s="94"/>
      <c r="AS258" s="79"/>
      <c r="AT258" s="79"/>
      <c r="AU258" s="94"/>
      <c r="AV258" s="94"/>
      <c r="AW258" s="94"/>
      <c r="AX258" s="94"/>
      <c r="AY258" s="79"/>
      <c r="AZ258" s="79"/>
      <c r="BA258" s="94"/>
      <c r="BB258" s="94"/>
    </row>
    <row r="259" spans="1:78" s="36" customFormat="1" x14ac:dyDescent="0.2">
      <c r="A259" s="29"/>
      <c r="B259" s="30"/>
      <c r="C259" s="30"/>
      <c r="D259" s="11"/>
      <c r="E259" s="29"/>
      <c r="F259" s="87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85"/>
      <c r="X259" s="87"/>
      <c r="Y259" s="28"/>
      <c r="Z259" s="28"/>
      <c r="AA259" s="87"/>
      <c r="AB259" s="87"/>
      <c r="AC259" s="87"/>
      <c r="AD259" s="87"/>
      <c r="AE259" s="87"/>
      <c r="AF259" s="87"/>
      <c r="AG259" s="87"/>
      <c r="AH259" s="87"/>
      <c r="AI259" s="87"/>
      <c r="AJ259" s="87"/>
      <c r="AK259" s="87"/>
      <c r="AL259" s="87"/>
      <c r="AM259" s="79"/>
      <c r="AN259" s="79"/>
      <c r="AO259" s="87"/>
      <c r="AP259" s="87"/>
      <c r="AQ259" s="87"/>
      <c r="AR259" s="87"/>
      <c r="AS259" s="79"/>
      <c r="AT259" s="79"/>
      <c r="AU259" s="87"/>
      <c r="AV259" s="87"/>
      <c r="AW259" s="87"/>
      <c r="AX259" s="87"/>
      <c r="AY259" s="79"/>
      <c r="AZ259" s="79"/>
      <c r="BA259" s="87"/>
      <c r="BB259" s="87"/>
    </row>
    <row r="260" spans="1:78" s="36" customFormat="1" x14ac:dyDescent="0.2">
      <c r="A260" s="80"/>
      <c r="B260" s="22">
        <v>390401</v>
      </c>
      <c r="C260" s="16"/>
      <c r="D260" s="40" t="s">
        <v>98</v>
      </c>
      <c r="E260" s="80"/>
      <c r="F260" s="83"/>
      <c r="G260" s="83"/>
      <c r="H260" s="83"/>
      <c r="I260" s="83"/>
      <c r="J260" s="83"/>
      <c r="K260" s="83"/>
      <c r="L260" s="83"/>
      <c r="M260" s="82"/>
      <c r="N260" s="82"/>
      <c r="O260" s="82"/>
      <c r="P260" s="82"/>
      <c r="Q260" s="87"/>
      <c r="R260" s="87"/>
      <c r="S260" s="87"/>
      <c r="T260" s="87"/>
      <c r="U260" s="87"/>
      <c r="V260" s="87"/>
      <c r="W260" s="85"/>
      <c r="X260" s="87"/>
      <c r="Y260" s="28"/>
      <c r="Z260" s="28"/>
      <c r="AA260" s="83"/>
      <c r="AB260" s="83"/>
      <c r="AC260" s="83"/>
      <c r="AD260" s="83"/>
      <c r="AE260" s="83"/>
      <c r="AF260" s="83"/>
      <c r="AG260" s="82"/>
      <c r="AH260" s="82"/>
      <c r="AI260" s="82"/>
      <c r="AJ260" s="82"/>
      <c r="AK260" s="82"/>
      <c r="AL260" s="82"/>
      <c r="AM260" s="79"/>
      <c r="AN260" s="79"/>
      <c r="AO260" s="82"/>
      <c r="AP260" s="82"/>
      <c r="AQ260" s="82"/>
      <c r="AR260" s="82"/>
      <c r="AS260" s="79"/>
      <c r="AT260" s="79"/>
      <c r="AU260" s="82"/>
      <c r="AV260" s="82"/>
      <c r="AW260" s="82"/>
      <c r="AX260" s="82"/>
      <c r="AY260" s="79"/>
      <c r="AZ260" s="79"/>
      <c r="BA260" s="82"/>
      <c r="BB260" s="82"/>
    </row>
    <row r="261" spans="1:78" s="36" customFormat="1" x14ac:dyDescent="0.2">
      <c r="A261" s="80"/>
      <c r="B261" s="41"/>
      <c r="C261" s="41"/>
      <c r="D261" s="42"/>
      <c r="E261" s="80"/>
      <c r="F261" s="82"/>
      <c r="G261" s="82"/>
      <c r="H261" s="82"/>
      <c r="I261" s="82"/>
      <c r="J261" s="82"/>
      <c r="K261" s="82"/>
      <c r="L261" s="82"/>
      <c r="M261" s="84"/>
      <c r="N261" s="84"/>
      <c r="O261" s="84"/>
      <c r="P261" s="84"/>
      <c r="Q261" s="79"/>
      <c r="R261" s="79"/>
      <c r="S261" s="79"/>
      <c r="T261" s="79"/>
      <c r="U261" s="79"/>
      <c r="V261" s="79"/>
      <c r="W261" s="85"/>
      <c r="X261" s="79"/>
      <c r="Y261" s="12"/>
      <c r="Z261" s="12"/>
      <c r="AA261" s="82"/>
      <c r="AB261" s="82"/>
      <c r="AC261" s="82"/>
      <c r="AD261" s="82"/>
      <c r="AE261" s="82"/>
      <c r="AF261" s="82"/>
      <c r="AG261" s="84"/>
      <c r="AH261" s="84"/>
      <c r="AI261" s="84"/>
      <c r="AJ261" s="84"/>
      <c r="AK261" s="84"/>
      <c r="AL261" s="84"/>
      <c r="AM261" s="79"/>
      <c r="AN261" s="79"/>
      <c r="AO261" s="84"/>
      <c r="AP261" s="84"/>
      <c r="AQ261" s="84"/>
      <c r="AR261" s="84"/>
      <c r="AS261" s="79"/>
      <c r="AT261" s="79"/>
      <c r="AU261" s="84"/>
      <c r="AV261" s="84"/>
      <c r="AW261" s="84"/>
      <c r="AX261" s="84"/>
      <c r="AY261" s="79"/>
      <c r="AZ261" s="79"/>
      <c r="BA261" s="84"/>
      <c r="BB261" s="84"/>
    </row>
    <row r="262" spans="1:78" s="36" customFormat="1" x14ac:dyDescent="0.2">
      <c r="A262" s="80"/>
      <c r="B262" s="41"/>
      <c r="C262" s="41"/>
      <c r="D262" s="72" t="s">
        <v>36</v>
      </c>
      <c r="E262" s="80"/>
      <c r="F262" s="82"/>
      <c r="G262" s="82"/>
      <c r="H262" s="82"/>
      <c r="I262" s="82"/>
      <c r="J262" s="82"/>
      <c r="K262" s="82"/>
      <c r="L262" s="82"/>
      <c r="M262" s="82"/>
      <c r="N262" s="84"/>
      <c r="O262" s="84"/>
      <c r="P262" s="84"/>
      <c r="Q262" s="79"/>
      <c r="R262" s="79"/>
      <c r="S262" s="79"/>
      <c r="T262" s="79"/>
      <c r="U262" s="79"/>
      <c r="V262" s="79"/>
      <c r="W262" s="85"/>
      <c r="X262" s="79"/>
      <c r="Y262" s="12"/>
      <c r="Z262" s="12"/>
      <c r="AA262" s="82"/>
      <c r="AB262" s="82"/>
      <c r="AC262" s="82"/>
      <c r="AD262" s="82"/>
      <c r="AE262" s="82"/>
      <c r="AF262" s="82"/>
      <c r="AG262" s="82"/>
      <c r="AH262" s="84"/>
      <c r="AI262" s="84"/>
      <c r="AJ262" s="84"/>
      <c r="AK262" s="84"/>
      <c r="AL262" s="84"/>
      <c r="AM262" s="79"/>
      <c r="AN262" s="79"/>
      <c r="AO262" s="84"/>
      <c r="AP262" s="84"/>
      <c r="AQ262" s="84"/>
      <c r="AR262" s="84"/>
      <c r="AS262" s="79"/>
      <c r="AT262" s="79"/>
      <c r="AU262" s="84"/>
      <c r="AV262" s="84"/>
      <c r="AW262" s="84"/>
      <c r="AX262" s="84"/>
      <c r="AY262" s="79"/>
      <c r="AZ262" s="79"/>
      <c r="BA262" s="84"/>
      <c r="BB262" s="84"/>
    </row>
    <row r="263" spans="1:78" ht="15.75" customHeight="1" x14ac:dyDescent="0.2">
      <c r="A263" s="80" t="s">
        <v>60</v>
      </c>
      <c r="B263" s="15"/>
      <c r="C263" s="15"/>
      <c r="D263" s="13" t="s">
        <v>208</v>
      </c>
      <c r="E263" s="80">
        <v>2020</v>
      </c>
      <c r="F263" s="82">
        <v>6000</v>
      </c>
      <c r="G263" s="82"/>
      <c r="H263" s="82">
        <v>6000</v>
      </c>
      <c r="I263" s="82">
        <v>4724</v>
      </c>
      <c r="J263" s="82">
        <v>1276</v>
      </c>
      <c r="K263" s="82"/>
      <c r="L263" s="82"/>
      <c r="M263" s="82">
        <v>0</v>
      </c>
      <c r="N263" s="84"/>
      <c r="O263" s="84"/>
      <c r="P263" s="84"/>
      <c r="Q263" s="67">
        <f>R263+V263+AM263+AN263+AS263+AT263+AY263+AZ263</f>
        <v>0</v>
      </c>
      <c r="R263" s="67">
        <f t="shared" si="306"/>
        <v>0</v>
      </c>
      <c r="S263" s="79"/>
      <c r="T263" s="79"/>
      <c r="U263" s="79"/>
      <c r="V263" s="79"/>
      <c r="W263" s="85"/>
      <c r="X263" s="79"/>
      <c r="Y263" s="12"/>
      <c r="Z263" s="12"/>
      <c r="AA263" s="82">
        <f t="shared" ref="AA263:AA264" si="352">F263+Q263</f>
        <v>6000</v>
      </c>
      <c r="AB263" s="82">
        <f t="shared" ref="AB263:AB264" si="353">H263+R263</f>
        <v>6000</v>
      </c>
      <c r="AC263" s="82">
        <f t="shared" ref="AC263:AC264" si="354">I263+S263</f>
        <v>4724</v>
      </c>
      <c r="AD263" s="82">
        <f t="shared" ref="AD263:AD264" si="355">J263+T263</f>
        <v>1276</v>
      </c>
      <c r="AE263" s="82">
        <f t="shared" ref="AE263:AE264" si="356">K263+U263</f>
        <v>0</v>
      </c>
      <c r="AF263" s="82">
        <f t="shared" ref="AF263:AF264" si="357">L263+V263</f>
        <v>0</v>
      </c>
      <c r="AG263" s="82">
        <f t="shared" ref="AG263:AG264" si="358">AH263+AI263</f>
        <v>0</v>
      </c>
      <c r="AH263" s="84">
        <f t="shared" ref="AH263:AH264" si="359">N263+X263</f>
        <v>0</v>
      </c>
      <c r="AI263" s="84">
        <f t="shared" ref="AI263:AI264" si="360">O263+Y263</f>
        <v>0</v>
      </c>
      <c r="AJ263" s="84">
        <f t="shared" ref="AJ263:AJ264" si="361">P263+Z263</f>
        <v>0</v>
      </c>
      <c r="AK263" s="84"/>
      <c r="AL263" s="84"/>
      <c r="AM263" s="126"/>
      <c r="AN263" s="126"/>
      <c r="AO263" s="84">
        <f>AK263+AM263</f>
        <v>0</v>
      </c>
      <c r="AP263" s="84">
        <f>AL263+AN263</f>
        <v>0</v>
      </c>
      <c r="AQ263" s="84"/>
      <c r="AR263" s="84"/>
      <c r="AS263" s="126"/>
      <c r="AT263" s="126"/>
      <c r="AU263" s="84">
        <f>AQ263+AS263</f>
        <v>0</v>
      </c>
      <c r="AV263" s="84">
        <f>AR263+AT263</f>
        <v>0</v>
      </c>
      <c r="AW263" s="84"/>
      <c r="AX263" s="84"/>
      <c r="AY263" s="126"/>
      <c r="AZ263" s="126"/>
      <c r="BA263" s="84">
        <f>AW263+AY263</f>
        <v>0</v>
      </c>
      <c r="BB263" s="84">
        <f>AX263+AZ263</f>
        <v>0</v>
      </c>
    </row>
    <row r="264" spans="1:78" ht="15.75" customHeight="1" x14ac:dyDescent="0.2">
      <c r="A264" s="80" t="s">
        <v>60</v>
      </c>
      <c r="B264" s="15"/>
      <c r="C264" s="15"/>
      <c r="D264" s="13" t="s">
        <v>62</v>
      </c>
      <c r="E264" s="80">
        <v>2020</v>
      </c>
      <c r="F264" s="82">
        <v>4000</v>
      </c>
      <c r="G264" s="82"/>
      <c r="H264" s="82">
        <v>4000</v>
      </c>
      <c r="I264" s="82">
        <v>3150</v>
      </c>
      <c r="J264" s="82">
        <v>850</v>
      </c>
      <c r="K264" s="82"/>
      <c r="L264" s="82"/>
      <c r="M264" s="82">
        <v>0</v>
      </c>
      <c r="N264" s="84"/>
      <c r="O264" s="84"/>
      <c r="P264" s="84"/>
      <c r="Q264" s="67">
        <f>R264+V264+AM264+AN264+AS264+AT264+AY264+AZ264</f>
        <v>0</v>
      </c>
      <c r="R264" s="67">
        <f t="shared" si="306"/>
        <v>0</v>
      </c>
      <c r="S264" s="79"/>
      <c r="T264" s="79"/>
      <c r="U264" s="79"/>
      <c r="V264" s="32"/>
      <c r="W264" s="85"/>
      <c r="X264" s="79"/>
      <c r="Y264" s="12"/>
      <c r="Z264" s="12"/>
      <c r="AA264" s="82">
        <f t="shared" si="352"/>
        <v>4000</v>
      </c>
      <c r="AB264" s="82">
        <f t="shared" si="353"/>
        <v>4000</v>
      </c>
      <c r="AC264" s="82">
        <f t="shared" si="354"/>
        <v>3150</v>
      </c>
      <c r="AD264" s="82">
        <f t="shared" si="355"/>
        <v>850</v>
      </c>
      <c r="AE264" s="82">
        <f t="shared" si="356"/>
        <v>0</v>
      </c>
      <c r="AF264" s="82">
        <f t="shared" si="357"/>
        <v>0</v>
      </c>
      <c r="AG264" s="82">
        <f t="shared" si="358"/>
        <v>0</v>
      </c>
      <c r="AH264" s="84">
        <f t="shared" si="359"/>
        <v>0</v>
      </c>
      <c r="AI264" s="84">
        <f t="shared" si="360"/>
        <v>0</v>
      </c>
      <c r="AJ264" s="84">
        <f t="shared" si="361"/>
        <v>0</v>
      </c>
      <c r="AK264" s="84"/>
      <c r="AL264" s="84"/>
      <c r="AM264" s="87"/>
      <c r="AN264" s="87"/>
      <c r="AO264" s="84">
        <f>AK264+AM264</f>
        <v>0</v>
      </c>
      <c r="AP264" s="84">
        <f>AL264+AN264</f>
        <v>0</v>
      </c>
      <c r="AQ264" s="84"/>
      <c r="AR264" s="84"/>
      <c r="AS264" s="87"/>
      <c r="AT264" s="87"/>
      <c r="AU264" s="84">
        <f>AQ264+AS264</f>
        <v>0</v>
      </c>
      <c r="AV264" s="84">
        <f>AR264+AT264</f>
        <v>0</v>
      </c>
      <c r="AW264" s="84"/>
      <c r="AX264" s="84"/>
      <c r="AY264" s="87"/>
      <c r="AZ264" s="87"/>
      <c r="BA264" s="84">
        <f>AW264+AY264</f>
        <v>0</v>
      </c>
      <c r="BB264" s="84">
        <f>AX264+AZ264</f>
        <v>0</v>
      </c>
    </row>
    <row r="265" spans="1:78" s="36" customFormat="1" ht="13.5" thickBot="1" x14ac:dyDescent="0.25">
      <c r="A265" s="48"/>
      <c r="B265" s="45"/>
      <c r="C265" s="45"/>
      <c r="D265" s="54"/>
      <c r="E265" s="48"/>
      <c r="F265" s="89"/>
      <c r="G265" s="89"/>
      <c r="H265" s="89"/>
      <c r="I265" s="89"/>
      <c r="J265" s="89"/>
      <c r="K265" s="89"/>
      <c r="L265" s="89"/>
      <c r="M265" s="84"/>
      <c r="N265" s="89"/>
      <c r="O265" s="89"/>
      <c r="P265" s="89"/>
      <c r="Q265" s="79"/>
      <c r="R265" s="79"/>
      <c r="S265" s="79"/>
      <c r="T265" s="79"/>
      <c r="U265" s="79"/>
      <c r="V265" s="32"/>
      <c r="W265" s="85"/>
      <c r="X265" s="79"/>
      <c r="Y265" s="12"/>
      <c r="Z265" s="12"/>
      <c r="AA265" s="89"/>
      <c r="AB265" s="89"/>
      <c r="AC265" s="89"/>
      <c r="AD265" s="89"/>
      <c r="AE265" s="89"/>
      <c r="AF265" s="89"/>
      <c r="AG265" s="84"/>
      <c r="AH265" s="89"/>
      <c r="AI265" s="89"/>
      <c r="AJ265" s="89"/>
      <c r="AK265" s="89"/>
      <c r="AL265" s="89"/>
      <c r="AM265" s="87"/>
      <c r="AN265" s="87"/>
      <c r="AO265" s="89"/>
      <c r="AP265" s="89"/>
      <c r="AQ265" s="89"/>
      <c r="AR265" s="89"/>
      <c r="AS265" s="87"/>
      <c r="AT265" s="87"/>
      <c r="AU265" s="89"/>
      <c r="AV265" s="89"/>
      <c r="AW265" s="89"/>
      <c r="AX265" s="89"/>
      <c r="AY265" s="87"/>
      <c r="AZ265" s="87"/>
      <c r="BA265" s="89"/>
      <c r="BB265" s="89"/>
    </row>
    <row r="266" spans="1:78" ht="24.75" customHeight="1" thickBot="1" x14ac:dyDescent="0.25">
      <c r="A266" s="21"/>
      <c r="B266" s="100"/>
      <c r="C266" s="100"/>
      <c r="D266" s="55" t="s">
        <v>149</v>
      </c>
      <c r="E266" s="21"/>
      <c r="F266" s="95"/>
      <c r="G266" s="95"/>
      <c r="H266" s="95">
        <f>SUM(H263:H264)</f>
        <v>10000</v>
      </c>
      <c r="I266" s="95">
        <f t="shared" ref="I266:BB266" si="362">SUM(I263:I264)</f>
        <v>7874</v>
      </c>
      <c r="J266" s="95">
        <f t="shared" si="362"/>
        <v>2126</v>
      </c>
      <c r="K266" s="95">
        <f t="shared" si="362"/>
        <v>0</v>
      </c>
      <c r="L266" s="95">
        <f t="shared" si="362"/>
        <v>0</v>
      </c>
      <c r="M266" s="95">
        <f t="shared" si="362"/>
        <v>0</v>
      </c>
      <c r="N266" s="95">
        <f t="shared" si="362"/>
        <v>0</v>
      </c>
      <c r="O266" s="95">
        <f t="shared" si="362"/>
        <v>0</v>
      </c>
      <c r="P266" s="95">
        <f t="shared" si="362"/>
        <v>0</v>
      </c>
      <c r="Q266" s="95">
        <f t="shared" ref="Q266:R266" si="363">SUM(Q263:Q264)</f>
        <v>0</v>
      </c>
      <c r="R266" s="95">
        <f t="shared" si="363"/>
        <v>0</v>
      </c>
      <c r="S266" s="95">
        <f t="shared" si="362"/>
        <v>0</v>
      </c>
      <c r="T266" s="95">
        <f t="shared" si="362"/>
        <v>0</v>
      </c>
      <c r="U266" s="95">
        <f t="shared" si="362"/>
        <v>0</v>
      </c>
      <c r="V266" s="95">
        <f t="shared" si="362"/>
        <v>0</v>
      </c>
      <c r="W266" s="95">
        <f t="shared" si="362"/>
        <v>0</v>
      </c>
      <c r="X266" s="95">
        <f t="shared" si="362"/>
        <v>0</v>
      </c>
      <c r="Y266" s="95">
        <f t="shared" si="362"/>
        <v>0</v>
      </c>
      <c r="Z266" s="95">
        <f t="shared" si="362"/>
        <v>0</v>
      </c>
      <c r="AA266" s="95">
        <f t="shared" si="362"/>
        <v>10000</v>
      </c>
      <c r="AB266" s="95">
        <f t="shared" si="362"/>
        <v>10000</v>
      </c>
      <c r="AC266" s="95">
        <f t="shared" si="362"/>
        <v>7874</v>
      </c>
      <c r="AD266" s="95">
        <f t="shared" si="362"/>
        <v>2126</v>
      </c>
      <c r="AE266" s="95">
        <f t="shared" si="362"/>
        <v>0</v>
      </c>
      <c r="AF266" s="95">
        <f t="shared" si="362"/>
        <v>0</v>
      </c>
      <c r="AG266" s="95">
        <f t="shared" si="362"/>
        <v>0</v>
      </c>
      <c r="AH266" s="95">
        <f t="shared" si="362"/>
        <v>0</v>
      </c>
      <c r="AI266" s="95">
        <f t="shared" si="362"/>
        <v>0</v>
      </c>
      <c r="AJ266" s="95">
        <f t="shared" si="362"/>
        <v>0</v>
      </c>
      <c r="AK266" s="95">
        <f t="shared" si="362"/>
        <v>0</v>
      </c>
      <c r="AL266" s="95">
        <f t="shared" si="362"/>
        <v>0</v>
      </c>
      <c r="AM266" s="95">
        <f>SUM(AM263:AM264)</f>
        <v>0</v>
      </c>
      <c r="AN266" s="95">
        <f>SUM(AN263:AN264)</f>
        <v>0</v>
      </c>
      <c r="AO266" s="95">
        <f>SUM(AO263:AO264)</f>
        <v>0</v>
      </c>
      <c r="AP266" s="95">
        <f>SUM(AP263:AP264)</f>
        <v>0</v>
      </c>
      <c r="AQ266" s="95">
        <f t="shared" si="362"/>
        <v>0</v>
      </c>
      <c r="AR266" s="95">
        <f t="shared" si="362"/>
        <v>0</v>
      </c>
      <c r="AS266" s="95">
        <f>SUM(AS263:AS264)</f>
        <v>0</v>
      </c>
      <c r="AT266" s="95">
        <f>SUM(AT263:AT264)</f>
        <v>0</v>
      </c>
      <c r="AU266" s="95">
        <f>SUM(AU263:AU264)</f>
        <v>0</v>
      </c>
      <c r="AV266" s="95">
        <f>SUM(AV263:AV264)</f>
        <v>0</v>
      </c>
      <c r="AW266" s="95">
        <f t="shared" si="362"/>
        <v>0</v>
      </c>
      <c r="AX266" s="95">
        <f t="shared" si="362"/>
        <v>0</v>
      </c>
      <c r="AY266" s="95">
        <f t="shared" si="362"/>
        <v>0</v>
      </c>
      <c r="AZ266" s="95">
        <f t="shared" si="362"/>
        <v>0</v>
      </c>
      <c r="BA266" s="95">
        <f t="shared" si="362"/>
        <v>0</v>
      </c>
      <c r="BB266" s="95">
        <f t="shared" si="362"/>
        <v>0</v>
      </c>
    </row>
    <row r="267" spans="1:78" s="36" customFormat="1" x14ac:dyDescent="0.2">
      <c r="A267" s="14"/>
      <c r="B267" s="51"/>
      <c r="C267" s="51"/>
      <c r="D267" s="52"/>
      <c r="E267" s="24"/>
      <c r="F267" s="85"/>
      <c r="G267" s="85"/>
      <c r="H267" s="85"/>
      <c r="I267" s="85"/>
      <c r="J267" s="85"/>
      <c r="K267" s="85"/>
      <c r="L267" s="85"/>
      <c r="M267" s="85"/>
      <c r="N267" s="85"/>
      <c r="O267" s="85"/>
      <c r="P267" s="85"/>
      <c r="Q267" s="79"/>
      <c r="R267" s="79"/>
      <c r="S267" s="79"/>
      <c r="T267" s="79"/>
      <c r="U267" s="79"/>
      <c r="V267" s="32"/>
      <c r="W267" s="85"/>
      <c r="X267" s="79"/>
      <c r="Y267" s="12"/>
      <c r="Z267" s="12"/>
      <c r="AA267" s="85"/>
      <c r="AB267" s="85"/>
      <c r="AC267" s="85"/>
      <c r="AD267" s="85"/>
      <c r="AE267" s="85"/>
      <c r="AF267" s="85"/>
      <c r="AG267" s="85"/>
      <c r="AH267" s="85"/>
      <c r="AI267" s="85"/>
      <c r="AJ267" s="85"/>
      <c r="AK267" s="85"/>
      <c r="AL267" s="85"/>
      <c r="AM267" s="79"/>
      <c r="AN267" s="79"/>
      <c r="AO267" s="85"/>
      <c r="AP267" s="85"/>
      <c r="AQ267" s="85"/>
      <c r="AR267" s="85"/>
      <c r="AS267" s="79"/>
      <c r="AT267" s="79"/>
      <c r="AU267" s="85"/>
      <c r="AV267" s="85"/>
      <c r="AW267" s="85"/>
      <c r="AX267" s="85"/>
      <c r="AY267" s="79"/>
      <c r="AZ267" s="79"/>
      <c r="BA267" s="85"/>
      <c r="BB267" s="85"/>
    </row>
    <row r="268" spans="1:78" s="28" customFormat="1" x14ac:dyDescent="0.2">
      <c r="A268" s="80"/>
      <c r="B268" s="22">
        <v>390411</v>
      </c>
      <c r="C268" s="16"/>
      <c r="D268" s="40" t="s">
        <v>99</v>
      </c>
      <c r="E268" s="80"/>
      <c r="F268" s="82"/>
      <c r="G268" s="82"/>
      <c r="H268" s="82"/>
      <c r="I268" s="82"/>
      <c r="J268" s="82"/>
      <c r="K268" s="83"/>
      <c r="L268" s="83"/>
      <c r="M268" s="82"/>
      <c r="N268" s="82"/>
      <c r="O268" s="82"/>
      <c r="P268" s="82"/>
      <c r="Q268" s="79"/>
      <c r="R268" s="79"/>
      <c r="S268" s="79"/>
      <c r="T268" s="79"/>
      <c r="U268" s="79"/>
      <c r="V268" s="32"/>
      <c r="W268" s="85"/>
      <c r="X268" s="79"/>
      <c r="Y268" s="12"/>
      <c r="Z268" s="12"/>
      <c r="AA268" s="82"/>
      <c r="AB268" s="82"/>
      <c r="AC268" s="82"/>
      <c r="AD268" s="82"/>
      <c r="AE268" s="83"/>
      <c r="AF268" s="83"/>
      <c r="AG268" s="82"/>
      <c r="AH268" s="82"/>
      <c r="AI268" s="82"/>
      <c r="AJ268" s="82"/>
      <c r="AK268" s="82"/>
      <c r="AL268" s="82"/>
      <c r="AM268" s="79"/>
      <c r="AN268" s="79"/>
      <c r="AO268" s="82"/>
      <c r="AP268" s="82"/>
      <c r="AQ268" s="82"/>
      <c r="AR268" s="82"/>
      <c r="AS268" s="79"/>
      <c r="AT268" s="79"/>
      <c r="AU268" s="82"/>
      <c r="AV268" s="82"/>
      <c r="AW268" s="82"/>
      <c r="AX268" s="82"/>
      <c r="AY268" s="79"/>
      <c r="AZ268" s="79"/>
      <c r="BA268" s="82"/>
      <c r="BB268" s="82"/>
    </row>
    <row r="269" spans="1:78" s="28" customFormat="1" x14ac:dyDescent="0.2">
      <c r="A269" s="80"/>
      <c r="B269" s="41"/>
      <c r="C269" s="41"/>
      <c r="D269" s="42"/>
      <c r="E269" s="80"/>
      <c r="F269" s="84"/>
      <c r="G269" s="84"/>
      <c r="H269" s="84"/>
      <c r="I269" s="84"/>
      <c r="J269" s="84"/>
      <c r="K269" s="82"/>
      <c r="L269" s="82"/>
      <c r="M269" s="84"/>
      <c r="N269" s="84"/>
      <c r="O269" s="84"/>
      <c r="P269" s="84"/>
      <c r="Q269" s="67"/>
      <c r="R269" s="67"/>
      <c r="S269" s="126"/>
      <c r="T269" s="126"/>
      <c r="U269" s="126"/>
      <c r="V269" s="126"/>
      <c r="W269" s="126"/>
      <c r="X269" s="126"/>
      <c r="Y269" s="12"/>
      <c r="Z269" s="12"/>
      <c r="AA269" s="84"/>
      <c r="AB269" s="84"/>
      <c r="AC269" s="84"/>
      <c r="AD269" s="84"/>
      <c r="AE269" s="82"/>
      <c r="AF269" s="82"/>
      <c r="AG269" s="84"/>
      <c r="AH269" s="84"/>
      <c r="AI269" s="84"/>
      <c r="AJ269" s="84"/>
      <c r="AK269" s="84"/>
      <c r="AL269" s="84"/>
      <c r="AM269" s="79"/>
      <c r="AN269" s="79"/>
      <c r="AO269" s="84"/>
      <c r="AP269" s="84"/>
      <c r="AQ269" s="84"/>
      <c r="AR269" s="84"/>
      <c r="AS269" s="79"/>
      <c r="AT269" s="79"/>
      <c r="AU269" s="84"/>
      <c r="AV269" s="84"/>
      <c r="AW269" s="84"/>
      <c r="AX269" s="84"/>
      <c r="AY269" s="79"/>
      <c r="AZ269" s="79"/>
      <c r="BA269" s="84"/>
      <c r="BB269" s="84"/>
    </row>
    <row r="270" spans="1:78" s="36" customFormat="1" x14ac:dyDescent="0.2">
      <c r="A270" s="80"/>
      <c r="B270" s="41"/>
      <c r="C270" s="41"/>
      <c r="D270" s="72" t="s">
        <v>36</v>
      </c>
      <c r="E270" s="80"/>
      <c r="F270" s="84"/>
      <c r="G270" s="84"/>
      <c r="H270" s="84"/>
      <c r="I270" s="84"/>
      <c r="J270" s="84"/>
      <c r="K270" s="82"/>
      <c r="L270" s="82"/>
      <c r="M270" s="84"/>
      <c r="N270" s="84"/>
      <c r="O270" s="84"/>
      <c r="P270" s="84"/>
      <c r="Q270" s="67"/>
      <c r="R270" s="67"/>
      <c r="S270" s="87"/>
      <c r="T270" s="87"/>
      <c r="U270" s="87"/>
      <c r="V270" s="87"/>
      <c r="W270" s="85"/>
      <c r="X270" s="87"/>
      <c r="Y270" s="28"/>
      <c r="Z270" s="28"/>
      <c r="AA270" s="84"/>
      <c r="AB270" s="84"/>
      <c r="AC270" s="84"/>
      <c r="AD270" s="84"/>
      <c r="AE270" s="82"/>
      <c r="AF270" s="82"/>
      <c r="AG270" s="84"/>
      <c r="AH270" s="84"/>
      <c r="AI270" s="84"/>
      <c r="AJ270" s="84"/>
      <c r="AK270" s="84"/>
      <c r="AL270" s="84"/>
      <c r="AM270" s="79"/>
      <c r="AN270" s="79"/>
      <c r="AO270" s="84"/>
      <c r="AP270" s="84"/>
      <c r="AQ270" s="84"/>
      <c r="AR270" s="84"/>
      <c r="AS270" s="79"/>
      <c r="AT270" s="79"/>
      <c r="AU270" s="84"/>
      <c r="AV270" s="84"/>
      <c r="AW270" s="84"/>
      <c r="AX270" s="84"/>
      <c r="AY270" s="79"/>
      <c r="AZ270" s="79"/>
      <c r="BA270" s="84"/>
      <c r="BB270" s="84"/>
    </row>
    <row r="271" spans="1:78" ht="15.75" customHeight="1" x14ac:dyDescent="0.2">
      <c r="A271" s="80" t="s">
        <v>60</v>
      </c>
      <c r="B271" s="15"/>
      <c r="C271" s="15"/>
      <c r="D271" s="13" t="s">
        <v>62</v>
      </c>
      <c r="E271" s="80">
        <v>2020</v>
      </c>
      <c r="F271" s="82">
        <v>500</v>
      </c>
      <c r="G271" s="82"/>
      <c r="H271" s="82">
        <v>500</v>
      </c>
      <c r="I271" s="82">
        <v>394</v>
      </c>
      <c r="J271" s="82">
        <v>106</v>
      </c>
      <c r="K271" s="82"/>
      <c r="L271" s="82"/>
      <c r="M271" s="82">
        <v>0</v>
      </c>
      <c r="N271" s="84"/>
      <c r="O271" s="84"/>
      <c r="P271" s="84"/>
      <c r="Q271" s="67">
        <f>R271+V271+AM271+AN271+AS271+AT271+AY271+AZ271</f>
        <v>0</v>
      </c>
      <c r="R271" s="67">
        <f t="shared" si="306"/>
        <v>0</v>
      </c>
      <c r="S271" s="87"/>
      <c r="T271" s="87"/>
      <c r="U271" s="87"/>
      <c r="V271" s="87"/>
      <c r="W271" s="85"/>
      <c r="X271" s="87"/>
      <c r="Y271" s="28"/>
      <c r="Z271" s="28"/>
      <c r="AA271" s="82">
        <f>F271+Q271</f>
        <v>500</v>
      </c>
      <c r="AB271" s="82">
        <f>H271+R271</f>
        <v>500</v>
      </c>
      <c r="AC271" s="82">
        <f>I271+S271</f>
        <v>394</v>
      </c>
      <c r="AD271" s="82">
        <f>J271+T271</f>
        <v>106</v>
      </c>
      <c r="AE271" s="82">
        <f>K271+U271</f>
        <v>0</v>
      </c>
      <c r="AF271" s="82">
        <f>L271+V271</f>
        <v>0</v>
      </c>
      <c r="AG271" s="82">
        <f>AH271+AI271</f>
        <v>0</v>
      </c>
      <c r="AH271" s="84">
        <f>N271+X271</f>
        <v>0</v>
      </c>
      <c r="AI271" s="84">
        <f>O271+Y271</f>
        <v>0</v>
      </c>
      <c r="AJ271" s="84">
        <f>P271+Z271</f>
        <v>0</v>
      </c>
      <c r="AK271" s="84"/>
      <c r="AL271" s="84"/>
      <c r="AM271" s="79"/>
      <c r="AN271" s="79"/>
      <c r="AO271" s="84">
        <f>AK271+AM271</f>
        <v>0</v>
      </c>
      <c r="AP271" s="84">
        <f>AL271+AN271</f>
        <v>0</v>
      </c>
      <c r="AQ271" s="84"/>
      <c r="AR271" s="84"/>
      <c r="AS271" s="79"/>
      <c r="AT271" s="79"/>
      <c r="AU271" s="84">
        <f>AQ271+AS271</f>
        <v>0</v>
      </c>
      <c r="AV271" s="84">
        <f>AR271+AT271</f>
        <v>0</v>
      </c>
      <c r="AW271" s="84"/>
      <c r="AX271" s="84"/>
      <c r="AY271" s="79"/>
      <c r="AZ271" s="79"/>
      <c r="BA271" s="84">
        <f>AW271+AY271</f>
        <v>0</v>
      </c>
      <c r="BB271" s="84">
        <f>AX271+AZ271</f>
        <v>0</v>
      </c>
    </row>
    <row r="272" spans="1:78" s="36" customFormat="1" ht="13.5" thickBot="1" x14ac:dyDescent="0.25">
      <c r="A272" s="48"/>
      <c r="B272" s="45"/>
      <c r="C272" s="45"/>
      <c r="D272" s="54"/>
      <c r="E272" s="48"/>
      <c r="F272" s="89"/>
      <c r="G272" s="89"/>
      <c r="H272" s="89"/>
      <c r="I272" s="89"/>
      <c r="J272" s="89"/>
      <c r="K272" s="89"/>
      <c r="L272" s="89"/>
      <c r="M272" s="84"/>
      <c r="N272" s="89"/>
      <c r="O272" s="89"/>
      <c r="P272" s="89"/>
      <c r="Q272" s="32"/>
      <c r="R272" s="32"/>
      <c r="S272" s="32"/>
      <c r="T272" s="32"/>
      <c r="U272" s="32"/>
      <c r="V272" s="32"/>
      <c r="W272" s="126"/>
      <c r="X272" s="32"/>
      <c r="Y272" s="12"/>
      <c r="Z272" s="12"/>
      <c r="AA272" s="89"/>
      <c r="AB272" s="89"/>
      <c r="AC272" s="89"/>
      <c r="AD272" s="89"/>
      <c r="AE272" s="89"/>
      <c r="AF272" s="89"/>
      <c r="AG272" s="84"/>
      <c r="AH272" s="89"/>
      <c r="AI272" s="89"/>
      <c r="AJ272" s="89"/>
      <c r="AK272" s="89"/>
      <c r="AL272" s="89"/>
      <c r="AM272" s="79"/>
      <c r="AN272" s="79"/>
      <c r="AO272" s="89"/>
      <c r="AP272" s="89"/>
      <c r="AQ272" s="89"/>
      <c r="AR272" s="89"/>
      <c r="AS272" s="79"/>
      <c r="AT272" s="79"/>
      <c r="AU272" s="89"/>
      <c r="AV272" s="89"/>
      <c r="AW272" s="89"/>
      <c r="AX272" s="89"/>
      <c r="AY272" s="79"/>
      <c r="AZ272" s="79"/>
      <c r="BA272" s="89"/>
      <c r="BB272" s="89"/>
    </row>
    <row r="273" spans="1:54" ht="25.5" customHeight="1" thickBot="1" x14ac:dyDescent="0.25">
      <c r="A273" s="21"/>
      <c r="B273" s="100"/>
      <c r="C273" s="100"/>
      <c r="D273" s="55" t="s">
        <v>150</v>
      </c>
      <c r="E273" s="21"/>
      <c r="F273" s="95"/>
      <c r="G273" s="95"/>
      <c r="H273" s="95">
        <f>SUM(H271)</f>
        <v>500</v>
      </c>
      <c r="I273" s="95">
        <f t="shared" ref="I273:BB273" si="364">SUM(I271)</f>
        <v>394</v>
      </c>
      <c r="J273" s="95">
        <f t="shared" si="364"/>
        <v>106</v>
      </c>
      <c r="K273" s="95">
        <f t="shared" si="364"/>
        <v>0</v>
      </c>
      <c r="L273" s="95">
        <f t="shared" si="364"/>
        <v>0</v>
      </c>
      <c r="M273" s="95">
        <f t="shared" si="364"/>
        <v>0</v>
      </c>
      <c r="N273" s="95">
        <f t="shared" si="364"/>
        <v>0</v>
      </c>
      <c r="O273" s="95">
        <f t="shared" si="364"/>
        <v>0</v>
      </c>
      <c r="P273" s="95">
        <f t="shared" si="364"/>
        <v>0</v>
      </c>
      <c r="Q273" s="95">
        <f t="shared" ref="Q273:R273" si="365">SUM(Q271)</f>
        <v>0</v>
      </c>
      <c r="R273" s="95">
        <f t="shared" si="365"/>
        <v>0</v>
      </c>
      <c r="S273" s="95">
        <f t="shared" si="364"/>
        <v>0</v>
      </c>
      <c r="T273" s="95">
        <f t="shared" si="364"/>
        <v>0</v>
      </c>
      <c r="U273" s="95">
        <f t="shared" si="364"/>
        <v>0</v>
      </c>
      <c r="V273" s="95">
        <f t="shared" si="364"/>
        <v>0</v>
      </c>
      <c r="W273" s="95">
        <f t="shared" si="364"/>
        <v>0</v>
      </c>
      <c r="X273" s="95">
        <f t="shared" si="364"/>
        <v>0</v>
      </c>
      <c r="Y273" s="95">
        <f t="shared" si="364"/>
        <v>0</v>
      </c>
      <c r="Z273" s="95">
        <f t="shared" si="364"/>
        <v>0</v>
      </c>
      <c r="AA273" s="95">
        <f t="shared" si="364"/>
        <v>500</v>
      </c>
      <c r="AB273" s="95">
        <f t="shared" si="364"/>
        <v>500</v>
      </c>
      <c r="AC273" s="95">
        <f t="shared" si="364"/>
        <v>394</v>
      </c>
      <c r="AD273" s="95">
        <f t="shared" si="364"/>
        <v>106</v>
      </c>
      <c r="AE273" s="95">
        <f t="shared" si="364"/>
        <v>0</v>
      </c>
      <c r="AF273" s="95">
        <f t="shared" si="364"/>
        <v>0</v>
      </c>
      <c r="AG273" s="95">
        <f t="shared" si="364"/>
        <v>0</v>
      </c>
      <c r="AH273" s="95">
        <f t="shared" si="364"/>
        <v>0</v>
      </c>
      <c r="AI273" s="95">
        <f t="shared" si="364"/>
        <v>0</v>
      </c>
      <c r="AJ273" s="95">
        <f t="shared" si="364"/>
        <v>0</v>
      </c>
      <c r="AK273" s="95">
        <f t="shared" si="364"/>
        <v>0</v>
      </c>
      <c r="AL273" s="95">
        <f t="shared" si="364"/>
        <v>0</v>
      </c>
      <c r="AM273" s="95">
        <f>SUM(AM271)</f>
        <v>0</v>
      </c>
      <c r="AN273" s="95">
        <f>SUM(AN271)</f>
        <v>0</v>
      </c>
      <c r="AO273" s="95">
        <f>SUM(AO271)</f>
        <v>0</v>
      </c>
      <c r="AP273" s="95">
        <f>SUM(AP271)</f>
        <v>0</v>
      </c>
      <c r="AQ273" s="95">
        <f t="shared" si="364"/>
        <v>0</v>
      </c>
      <c r="AR273" s="95">
        <f t="shared" si="364"/>
        <v>0</v>
      </c>
      <c r="AS273" s="95">
        <f>SUM(AS271)</f>
        <v>0</v>
      </c>
      <c r="AT273" s="95">
        <f>SUM(AT271)</f>
        <v>0</v>
      </c>
      <c r="AU273" s="95">
        <f>SUM(AU271)</f>
        <v>0</v>
      </c>
      <c r="AV273" s="95">
        <f>SUM(AV271)</f>
        <v>0</v>
      </c>
      <c r="AW273" s="95">
        <f t="shared" si="364"/>
        <v>0</v>
      </c>
      <c r="AX273" s="95">
        <f t="shared" si="364"/>
        <v>0</v>
      </c>
      <c r="AY273" s="95">
        <f t="shared" si="364"/>
        <v>0</v>
      </c>
      <c r="AZ273" s="95">
        <f t="shared" si="364"/>
        <v>0</v>
      </c>
      <c r="BA273" s="95">
        <f t="shared" si="364"/>
        <v>0</v>
      </c>
      <c r="BB273" s="95">
        <f t="shared" si="364"/>
        <v>0</v>
      </c>
    </row>
    <row r="274" spans="1:54" s="28" customFormat="1" x14ac:dyDescent="0.2">
      <c r="A274" s="14"/>
      <c r="B274" s="51"/>
      <c r="C274" s="51"/>
      <c r="D274" s="52"/>
      <c r="E274" s="24"/>
      <c r="F274" s="85"/>
      <c r="G274" s="85"/>
      <c r="H274" s="85"/>
      <c r="I274" s="85"/>
      <c r="J274" s="85"/>
      <c r="K274" s="85"/>
      <c r="L274" s="85"/>
      <c r="M274" s="85"/>
      <c r="N274" s="85"/>
      <c r="O274" s="85"/>
      <c r="P274" s="85"/>
      <c r="Q274" s="79"/>
      <c r="R274" s="79"/>
      <c r="S274" s="79"/>
      <c r="T274" s="79"/>
      <c r="U274" s="79"/>
      <c r="V274" s="79"/>
      <c r="W274" s="85"/>
      <c r="X274" s="79"/>
      <c r="Y274" s="12"/>
      <c r="Z274" s="12"/>
      <c r="AA274" s="85"/>
      <c r="AB274" s="85"/>
      <c r="AC274" s="85"/>
      <c r="AD274" s="85"/>
      <c r="AE274" s="85"/>
      <c r="AF274" s="85"/>
      <c r="AG274" s="85"/>
      <c r="AH274" s="85"/>
      <c r="AI274" s="85"/>
      <c r="AJ274" s="85"/>
      <c r="AK274" s="85"/>
      <c r="AL274" s="85"/>
      <c r="AM274" s="87"/>
      <c r="AN274" s="87"/>
      <c r="AO274" s="85"/>
      <c r="AP274" s="85"/>
      <c r="AQ274" s="85"/>
      <c r="AR274" s="85"/>
      <c r="AS274" s="87"/>
      <c r="AT274" s="87"/>
      <c r="AU274" s="85"/>
      <c r="AV274" s="85"/>
      <c r="AW274" s="85"/>
      <c r="AX274" s="85"/>
      <c r="AY274" s="87"/>
      <c r="AZ274" s="87"/>
      <c r="BA274" s="85"/>
      <c r="BB274" s="85"/>
    </row>
    <row r="275" spans="1:54" s="28" customFormat="1" x14ac:dyDescent="0.2">
      <c r="A275" s="80"/>
      <c r="B275" s="22">
        <v>390431</v>
      </c>
      <c r="C275" s="16"/>
      <c r="D275" s="40" t="s">
        <v>100</v>
      </c>
      <c r="E275" s="80"/>
      <c r="F275" s="82"/>
      <c r="G275" s="82"/>
      <c r="H275" s="82"/>
      <c r="I275" s="82"/>
      <c r="J275" s="82"/>
      <c r="K275" s="83"/>
      <c r="L275" s="83"/>
      <c r="M275" s="82"/>
      <c r="N275" s="82"/>
      <c r="O275" s="82"/>
      <c r="P275" s="82"/>
      <c r="Q275" s="79"/>
      <c r="R275" s="79"/>
      <c r="S275" s="79"/>
      <c r="T275" s="79"/>
      <c r="U275" s="79"/>
      <c r="V275" s="79"/>
      <c r="W275" s="85"/>
      <c r="X275" s="79"/>
      <c r="Y275" s="12"/>
      <c r="Z275" s="12"/>
      <c r="AA275" s="82"/>
      <c r="AB275" s="82"/>
      <c r="AC275" s="82"/>
      <c r="AD275" s="82"/>
      <c r="AE275" s="83"/>
      <c r="AF275" s="83"/>
      <c r="AG275" s="82"/>
      <c r="AH275" s="82"/>
      <c r="AI275" s="82"/>
      <c r="AJ275" s="82"/>
      <c r="AK275" s="82"/>
      <c r="AL275" s="82"/>
      <c r="AM275" s="87"/>
      <c r="AN275" s="87"/>
      <c r="AO275" s="82"/>
      <c r="AP275" s="82"/>
      <c r="AQ275" s="82"/>
      <c r="AR275" s="82"/>
      <c r="AS275" s="87"/>
      <c r="AT275" s="87"/>
      <c r="AU275" s="82"/>
      <c r="AV275" s="82"/>
      <c r="AW275" s="82"/>
      <c r="AX275" s="82"/>
      <c r="AY275" s="87"/>
      <c r="AZ275" s="87"/>
      <c r="BA275" s="82"/>
      <c r="BB275" s="82"/>
    </row>
    <row r="276" spans="1:54" s="28" customFormat="1" x14ac:dyDescent="0.2">
      <c r="A276" s="80"/>
      <c r="B276" s="41"/>
      <c r="C276" s="41"/>
      <c r="D276" s="42"/>
      <c r="E276" s="80"/>
      <c r="F276" s="84"/>
      <c r="G276" s="84"/>
      <c r="H276" s="84"/>
      <c r="I276" s="84"/>
      <c r="J276" s="84"/>
      <c r="K276" s="82"/>
      <c r="L276" s="82"/>
      <c r="M276" s="84"/>
      <c r="N276" s="84"/>
      <c r="O276" s="84"/>
      <c r="P276" s="84"/>
      <c r="Q276" s="79"/>
      <c r="R276" s="79"/>
      <c r="S276" s="79"/>
      <c r="T276" s="79"/>
      <c r="U276" s="79"/>
      <c r="V276" s="79"/>
      <c r="W276" s="85"/>
      <c r="X276" s="79"/>
      <c r="Y276" s="12"/>
      <c r="Z276" s="12"/>
      <c r="AA276" s="84"/>
      <c r="AB276" s="84"/>
      <c r="AC276" s="84"/>
      <c r="AD276" s="84"/>
      <c r="AE276" s="82"/>
      <c r="AF276" s="82"/>
      <c r="AG276" s="84"/>
      <c r="AH276" s="84"/>
      <c r="AI276" s="84"/>
      <c r="AJ276" s="84"/>
      <c r="AK276" s="84"/>
      <c r="AL276" s="84"/>
      <c r="AM276" s="79"/>
      <c r="AN276" s="79"/>
      <c r="AO276" s="84"/>
      <c r="AP276" s="84"/>
      <c r="AQ276" s="84"/>
      <c r="AR276" s="84"/>
      <c r="AS276" s="79"/>
      <c r="AT276" s="79"/>
      <c r="AU276" s="84"/>
      <c r="AV276" s="84"/>
      <c r="AW276" s="84"/>
      <c r="AX276" s="84"/>
      <c r="AY276" s="79"/>
      <c r="AZ276" s="79"/>
      <c r="BA276" s="84"/>
      <c r="BB276" s="84"/>
    </row>
    <row r="277" spans="1:54" s="34" customFormat="1" ht="13.5" x14ac:dyDescent="0.25">
      <c r="A277" s="80"/>
      <c r="B277" s="41"/>
      <c r="C277" s="41"/>
      <c r="D277" s="72" t="s">
        <v>36</v>
      </c>
      <c r="E277" s="80"/>
      <c r="F277" s="84"/>
      <c r="G277" s="84"/>
      <c r="H277" s="84"/>
      <c r="I277" s="84"/>
      <c r="J277" s="84"/>
      <c r="K277" s="82"/>
      <c r="L277" s="82"/>
      <c r="M277" s="84"/>
      <c r="N277" s="84"/>
      <c r="O277" s="84"/>
      <c r="P277" s="84"/>
      <c r="Q277" s="79"/>
      <c r="R277" s="79"/>
      <c r="S277" s="79"/>
      <c r="T277" s="79"/>
      <c r="U277" s="79"/>
      <c r="V277" s="79"/>
      <c r="W277" s="85"/>
      <c r="X277" s="79"/>
      <c r="Y277" s="12"/>
      <c r="Z277" s="12"/>
      <c r="AA277" s="84"/>
      <c r="AB277" s="84"/>
      <c r="AC277" s="84"/>
      <c r="AD277" s="84"/>
      <c r="AE277" s="82"/>
      <c r="AF277" s="82"/>
      <c r="AG277" s="84"/>
      <c r="AH277" s="84"/>
      <c r="AI277" s="84"/>
      <c r="AJ277" s="84"/>
      <c r="AK277" s="84"/>
      <c r="AL277" s="84"/>
      <c r="AM277" s="79"/>
      <c r="AN277" s="79"/>
      <c r="AO277" s="84"/>
      <c r="AP277" s="84"/>
      <c r="AQ277" s="84"/>
      <c r="AR277" s="84"/>
      <c r="AS277" s="79"/>
      <c r="AT277" s="79"/>
      <c r="AU277" s="84"/>
      <c r="AV277" s="84"/>
      <c r="AW277" s="84"/>
      <c r="AX277" s="84"/>
      <c r="AY277" s="79"/>
      <c r="AZ277" s="79"/>
      <c r="BA277" s="84"/>
      <c r="BB277" s="84"/>
    </row>
    <row r="278" spans="1:54" ht="15.75" customHeight="1" x14ac:dyDescent="0.2">
      <c r="A278" s="80" t="s">
        <v>60</v>
      </c>
      <c r="B278" s="15"/>
      <c r="C278" s="15"/>
      <c r="D278" s="13" t="s">
        <v>62</v>
      </c>
      <c r="E278" s="80">
        <v>2020</v>
      </c>
      <c r="F278" s="82">
        <v>1500</v>
      </c>
      <c r="G278" s="82"/>
      <c r="H278" s="82">
        <v>1500</v>
      </c>
      <c r="I278" s="82">
        <v>1181</v>
      </c>
      <c r="J278" s="82">
        <v>319</v>
      </c>
      <c r="K278" s="82"/>
      <c r="L278" s="82"/>
      <c r="M278" s="82">
        <v>0</v>
      </c>
      <c r="N278" s="84"/>
      <c r="O278" s="84"/>
      <c r="P278" s="84"/>
      <c r="Q278" s="67">
        <f>R278+V278+AM278+AN278+AS278+AT278+AY278+AZ278</f>
        <v>0</v>
      </c>
      <c r="R278" s="67">
        <f t="shared" ref="R278:R337" si="366">S278+T278+U278+W278+Z278</f>
        <v>0</v>
      </c>
      <c r="S278" s="79"/>
      <c r="T278" s="79"/>
      <c r="U278" s="79"/>
      <c r="V278" s="79"/>
      <c r="W278" s="85"/>
      <c r="X278" s="79"/>
      <c r="Y278" s="12"/>
      <c r="Z278" s="12"/>
      <c r="AA278" s="82">
        <f>F278+Q278</f>
        <v>1500</v>
      </c>
      <c r="AB278" s="82">
        <f>H278+R278</f>
        <v>1500</v>
      </c>
      <c r="AC278" s="82">
        <f>I278+S278</f>
        <v>1181</v>
      </c>
      <c r="AD278" s="82">
        <f>J278+T278</f>
        <v>319</v>
      </c>
      <c r="AE278" s="82">
        <f>K278+U278</f>
        <v>0</v>
      </c>
      <c r="AF278" s="82">
        <f>L278+V278</f>
        <v>0</v>
      </c>
      <c r="AG278" s="82">
        <f>AH278+AI278</f>
        <v>0</v>
      </c>
      <c r="AH278" s="84">
        <f>N278+X278</f>
        <v>0</v>
      </c>
      <c r="AI278" s="84">
        <f>O278+Y278</f>
        <v>0</v>
      </c>
      <c r="AJ278" s="84">
        <f>P278+Z278</f>
        <v>0</v>
      </c>
      <c r="AK278" s="84"/>
      <c r="AL278" s="84"/>
      <c r="AM278" s="67"/>
      <c r="AN278" s="67"/>
      <c r="AO278" s="84">
        <f>AK278+AM278</f>
        <v>0</v>
      </c>
      <c r="AP278" s="84">
        <f>AL278+AN278</f>
        <v>0</v>
      </c>
      <c r="AQ278" s="84"/>
      <c r="AR278" s="84"/>
      <c r="AS278" s="67"/>
      <c r="AT278" s="67"/>
      <c r="AU278" s="84">
        <f>AQ278+AS278</f>
        <v>0</v>
      </c>
      <c r="AV278" s="84">
        <f>AR278+AT278</f>
        <v>0</v>
      </c>
      <c r="AW278" s="84"/>
      <c r="AX278" s="84"/>
      <c r="AY278" s="67"/>
      <c r="AZ278" s="67"/>
      <c r="BA278" s="84">
        <f>AW278+AY278</f>
        <v>0</v>
      </c>
      <c r="BB278" s="84">
        <f>AX278+AZ278</f>
        <v>0</v>
      </c>
    </row>
    <row r="279" spans="1:54" s="28" customFormat="1" ht="13.5" thickBot="1" x14ac:dyDescent="0.25">
      <c r="A279" s="48"/>
      <c r="B279" s="45"/>
      <c r="C279" s="45"/>
      <c r="D279" s="54"/>
      <c r="E279" s="48"/>
      <c r="F279" s="89"/>
      <c r="G279" s="89"/>
      <c r="H279" s="89"/>
      <c r="I279" s="89"/>
      <c r="J279" s="89"/>
      <c r="K279" s="89"/>
      <c r="L279" s="89"/>
      <c r="M279" s="84"/>
      <c r="N279" s="89"/>
      <c r="O279" s="89"/>
      <c r="P279" s="89"/>
      <c r="Q279" s="126"/>
      <c r="R279" s="126"/>
      <c r="S279" s="126"/>
      <c r="T279" s="126"/>
      <c r="U279" s="126"/>
      <c r="V279" s="126"/>
      <c r="W279" s="126"/>
      <c r="X279" s="126"/>
      <c r="Y279" s="12"/>
      <c r="Z279" s="12"/>
      <c r="AA279" s="89"/>
      <c r="AB279" s="89"/>
      <c r="AC279" s="89"/>
      <c r="AD279" s="89"/>
      <c r="AE279" s="89"/>
      <c r="AF279" s="89"/>
      <c r="AG279" s="84"/>
      <c r="AH279" s="89"/>
      <c r="AI279" s="89"/>
      <c r="AJ279" s="89"/>
      <c r="AK279" s="89"/>
      <c r="AL279" s="89"/>
      <c r="AM279" s="87"/>
      <c r="AN279" s="87"/>
      <c r="AO279" s="89"/>
      <c r="AP279" s="89"/>
      <c r="AQ279" s="89"/>
      <c r="AR279" s="89"/>
      <c r="AS279" s="87"/>
      <c r="AT279" s="87"/>
      <c r="AU279" s="89"/>
      <c r="AV279" s="89"/>
      <c r="AW279" s="89"/>
      <c r="AX279" s="89"/>
      <c r="AY279" s="87"/>
      <c r="AZ279" s="87"/>
      <c r="BA279" s="89"/>
      <c r="BB279" s="89"/>
    </row>
    <row r="280" spans="1:54" ht="29.25" customHeight="1" thickBot="1" x14ac:dyDescent="0.25">
      <c r="A280" s="21"/>
      <c r="B280" s="100"/>
      <c r="C280" s="100"/>
      <c r="D280" s="55" t="s">
        <v>151</v>
      </c>
      <c r="E280" s="21"/>
      <c r="F280" s="95"/>
      <c r="G280" s="95"/>
      <c r="H280" s="95">
        <f>SUM(H278)</f>
        <v>1500</v>
      </c>
      <c r="I280" s="95">
        <f t="shared" ref="I280:BB280" si="367">SUM(I278)</f>
        <v>1181</v>
      </c>
      <c r="J280" s="95">
        <f t="shared" si="367"/>
        <v>319</v>
      </c>
      <c r="K280" s="95">
        <f t="shared" si="367"/>
        <v>0</v>
      </c>
      <c r="L280" s="95">
        <f t="shared" si="367"/>
        <v>0</v>
      </c>
      <c r="M280" s="95">
        <f t="shared" si="367"/>
        <v>0</v>
      </c>
      <c r="N280" s="95">
        <f t="shared" si="367"/>
        <v>0</v>
      </c>
      <c r="O280" s="95">
        <f t="shared" si="367"/>
        <v>0</v>
      </c>
      <c r="P280" s="95">
        <f t="shared" si="367"/>
        <v>0</v>
      </c>
      <c r="Q280" s="95">
        <f t="shared" ref="Q280:R280" si="368">SUM(Q278)</f>
        <v>0</v>
      </c>
      <c r="R280" s="95">
        <f t="shared" si="368"/>
        <v>0</v>
      </c>
      <c r="S280" s="95">
        <f t="shared" si="367"/>
        <v>0</v>
      </c>
      <c r="T280" s="95">
        <f t="shared" si="367"/>
        <v>0</v>
      </c>
      <c r="U280" s="95">
        <f t="shared" si="367"/>
        <v>0</v>
      </c>
      <c r="V280" s="95">
        <f t="shared" si="367"/>
        <v>0</v>
      </c>
      <c r="W280" s="95">
        <f t="shared" si="367"/>
        <v>0</v>
      </c>
      <c r="X280" s="95">
        <f t="shared" si="367"/>
        <v>0</v>
      </c>
      <c r="Y280" s="95">
        <f t="shared" si="367"/>
        <v>0</v>
      </c>
      <c r="Z280" s="95">
        <f t="shared" si="367"/>
        <v>0</v>
      </c>
      <c r="AA280" s="95">
        <f t="shared" si="367"/>
        <v>1500</v>
      </c>
      <c r="AB280" s="95">
        <f t="shared" si="367"/>
        <v>1500</v>
      </c>
      <c r="AC280" s="95">
        <f t="shared" si="367"/>
        <v>1181</v>
      </c>
      <c r="AD280" s="95">
        <f t="shared" si="367"/>
        <v>319</v>
      </c>
      <c r="AE280" s="95">
        <f t="shared" si="367"/>
        <v>0</v>
      </c>
      <c r="AF280" s="95">
        <f t="shared" si="367"/>
        <v>0</v>
      </c>
      <c r="AG280" s="95">
        <f t="shared" si="367"/>
        <v>0</v>
      </c>
      <c r="AH280" s="95">
        <f t="shared" si="367"/>
        <v>0</v>
      </c>
      <c r="AI280" s="95">
        <f t="shared" si="367"/>
        <v>0</v>
      </c>
      <c r="AJ280" s="95">
        <f t="shared" si="367"/>
        <v>0</v>
      </c>
      <c r="AK280" s="95">
        <f t="shared" si="367"/>
        <v>0</v>
      </c>
      <c r="AL280" s="95">
        <f t="shared" si="367"/>
        <v>0</v>
      </c>
      <c r="AM280" s="95">
        <f>SUM(AM278)</f>
        <v>0</v>
      </c>
      <c r="AN280" s="95">
        <f>SUM(AN278)</f>
        <v>0</v>
      </c>
      <c r="AO280" s="95">
        <f>SUM(AO278)</f>
        <v>0</v>
      </c>
      <c r="AP280" s="95">
        <f>SUM(AP278)</f>
        <v>0</v>
      </c>
      <c r="AQ280" s="95">
        <f t="shared" si="367"/>
        <v>0</v>
      </c>
      <c r="AR280" s="95">
        <f t="shared" si="367"/>
        <v>0</v>
      </c>
      <c r="AS280" s="95">
        <f>SUM(AS278)</f>
        <v>0</v>
      </c>
      <c r="AT280" s="95">
        <f>SUM(AT278)</f>
        <v>0</v>
      </c>
      <c r="AU280" s="95">
        <f>SUM(AU278)</f>
        <v>0</v>
      </c>
      <c r="AV280" s="95">
        <f>SUM(AV278)</f>
        <v>0</v>
      </c>
      <c r="AW280" s="95">
        <f t="shared" si="367"/>
        <v>0</v>
      </c>
      <c r="AX280" s="95">
        <f t="shared" si="367"/>
        <v>0</v>
      </c>
      <c r="AY280" s="95">
        <f t="shared" si="367"/>
        <v>0</v>
      </c>
      <c r="AZ280" s="95">
        <f t="shared" si="367"/>
        <v>0</v>
      </c>
      <c r="BA280" s="95">
        <f t="shared" si="367"/>
        <v>0</v>
      </c>
      <c r="BB280" s="95">
        <f t="shared" si="367"/>
        <v>0</v>
      </c>
    </row>
    <row r="281" spans="1:54" s="12" customFormat="1" x14ac:dyDescent="0.2">
      <c r="A281" s="14"/>
      <c r="B281" s="51"/>
      <c r="C281" s="51"/>
      <c r="D281" s="52"/>
      <c r="E281" s="24"/>
      <c r="F281" s="85"/>
      <c r="G281" s="85"/>
      <c r="H281" s="85"/>
      <c r="I281" s="85"/>
      <c r="J281" s="85"/>
      <c r="K281" s="85"/>
      <c r="L281" s="85"/>
      <c r="M281" s="85"/>
      <c r="N281" s="85"/>
      <c r="O281" s="85"/>
      <c r="P281" s="85"/>
      <c r="Q281" s="87"/>
      <c r="R281" s="87"/>
      <c r="S281" s="87"/>
      <c r="T281" s="87"/>
      <c r="U281" s="87"/>
      <c r="V281" s="87"/>
      <c r="W281" s="85"/>
      <c r="X281" s="87"/>
      <c r="Y281" s="28"/>
      <c r="Z281" s="28"/>
      <c r="AA281" s="85"/>
      <c r="AB281" s="85"/>
      <c r="AC281" s="85"/>
      <c r="AD281" s="85"/>
      <c r="AE281" s="85"/>
      <c r="AF281" s="85"/>
      <c r="AG281" s="85"/>
      <c r="AH281" s="85"/>
      <c r="AI281" s="85"/>
      <c r="AJ281" s="85"/>
      <c r="AK281" s="85"/>
      <c r="AL281" s="85"/>
      <c r="AM281" s="87"/>
      <c r="AN281" s="87"/>
      <c r="AO281" s="85"/>
      <c r="AP281" s="85"/>
      <c r="AQ281" s="85"/>
      <c r="AR281" s="85"/>
      <c r="AS281" s="87"/>
      <c r="AT281" s="87"/>
      <c r="AU281" s="85"/>
      <c r="AV281" s="85"/>
      <c r="AW281" s="85"/>
      <c r="AX281" s="85"/>
      <c r="AY281" s="87"/>
      <c r="AZ281" s="87"/>
      <c r="BA281" s="85"/>
      <c r="BB281" s="85"/>
    </row>
    <row r="282" spans="1:54" s="12" customFormat="1" x14ac:dyDescent="0.2">
      <c r="A282" s="80"/>
      <c r="B282" s="22">
        <v>390441</v>
      </c>
      <c r="C282" s="16"/>
      <c r="D282" s="40" t="s">
        <v>101</v>
      </c>
      <c r="E282" s="80"/>
      <c r="F282" s="82"/>
      <c r="G282" s="82"/>
      <c r="H282" s="82"/>
      <c r="I282" s="82"/>
      <c r="J282" s="82"/>
      <c r="K282" s="83"/>
      <c r="L282" s="83"/>
      <c r="M282" s="82"/>
      <c r="N282" s="82"/>
      <c r="O282" s="82"/>
      <c r="P282" s="82"/>
      <c r="Q282" s="79"/>
      <c r="R282" s="79"/>
      <c r="S282" s="79"/>
      <c r="T282" s="79"/>
      <c r="U282" s="79"/>
      <c r="V282" s="79"/>
      <c r="W282" s="85"/>
      <c r="X282" s="79"/>
      <c r="AA282" s="82"/>
      <c r="AB282" s="82"/>
      <c r="AC282" s="82"/>
      <c r="AD282" s="82"/>
      <c r="AE282" s="83"/>
      <c r="AF282" s="83"/>
      <c r="AG282" s="82"/>
      <c r="AH282" s="82"/>
      <c r="AI282" s="82"/>
      <c r="AJ282" s="82"/>
      <c r="AK282" s="82"/>
      <c r="AL282" s="82"/>
      <c r="AM282" s="67"/>
      <c r="AN282" s="67"/>
      <c r="AO282" s="82"/>
      <c r="AP282" s="82"/>
      <c r="AQ282" s="82"/>
      <c r="AR282" s="82"/>
      <c r="AS282" s="67"/>
      <c r="AT282" s="67"/>
      <c r="AU282" s="82"/>
      <c r="AV282" s="82"/>
      <c r="AW282" s="82"/>
      <c r="AX282" s="82"/>
      <c r="AY282" s="79"/>
      <c r="AZ282" s="79"/>
      <c r="BA282" s="82"/>
      <c r="BB282" s="82"/>
    </row>
    <row r="283" spans="1:54" s="12" customFormat="1" x14ac:dyDescent="0.2">
      <c r="A283" s="80"/>
      <c r="B283" s="41"/>
      <c r="C283" s="41"/>
      <c r="D283" s="42"/>
      <c r="E283" s="80"/>
      <c r="F283" s="84"/>
      <c r="G283" s="84"/>
      <c r="H283" s="84"/>
      <c r="I283" s="84"/>
      <c r="J283" s="84"/>
      <c r="K283" s="82"/>
      <c r="L283" s="82"/>
      <c r="M283" s="84"/>
      <c r="N283" s="84"/>
      <c r="O283" s="84"/>
      <c r="P283" s="84"/>
      <c r="Q283" s="79"/>
      <c r="R283" s="79"/>
      <c r="S283" s="79"/>
      <c r="T283" s="79"/>
      <c r="U283" s="79"/>
      <c r="V283" s="79"/>
      <c r="W283" s="85"/>
      <c r="X283" s="79"/>
      <c r="AA283" s="84"/>
      <c r="AB283" s="84"/>
      <c r="AC283" s="84"/>
      <c r="AD283" s="84"/>
      <c r="AE283" s="82"/>
      <c r="AF283" s="82"/>
      <c r="AG283" s="84"/>
      <c r="AH283" s="84"/>
      <c r="AI283" s="84"/>
      <c r="AJ283" s="84"/>
      <c r="AK283" s="84"/>
      <c r="AL283" s="84"/>
      <c r="AM283" s="79"/>
      <c r="AN283" s="79"/>
      <c r="AO283" s="84"/>
      <c r="AP283" s="84"/>
      <c r="AQ283" s="84"/>
      <c r="AR283" s="84"/>
      <c r="AS283" s="79"/>
      <c r="AT283" s="79"/>
      <c r="AU283" s="84"/>
      <c r="AV283" s="84"/>
      <c r="AW283" s="84"/>
      <c r="AX283" s="84"/>
      <c r="AY283" s="79"/>
      <c r="AZ283" s="79"/>
      <c r="BA283" s="84"/>
      <c r="BB283" s="84"/>
    </row>
    <row r="284" spans="1:54" s="12" customFormat="1" x14ac:dyDescent="0.2">
      <c r="A284" s="80"/>
      <c r="B284" s="41"/>
      <c r="C284" s="41"/>
      <c r="D284" s="72" t="s">
        <v>36</v>
      </c>
      <c r="E284" s="80"/>
      <c r="F284" s="84"/>
      <c r="G284" s="84"/>
      <c r="H284" s="84"/>
      <c r="I284" s="84"/>
      <c r="J284" s="84"/>
      <c r="K284" s="82"/>
      <c r="L284" s="82"/>
      <c r="M284" s="84"/>
      <c r="N284" s="84"/>
      <c r="O284" s="84"/>
      <c r="P284" s="84"/>
      <c r="Q284" s="79"/>
      <c r="R284" s="79"/>
      <c r="S284" s="79"/>
      <c r="T284" s="67"/>
      <c r="U284" s="67"/>
      <c r="V284" s="67"/>
      <c r="W284" s="86"/>
      <c r="X284" s="67"/>
      <c r="AA284" s="84"/>
      <c r="AB284" s="84"/>
      <c r="AC284" s="84"/>
      <c r="AD284" s="84"/>
      <c r="AE284" s="82"/>
      <c r="AF284" s="82"/>
      <c r="AG284" s="84"/>
      <c r="AH284" s="84"/>
      <c r="AI284" s="84"/>
      <c r="AJ284" s="84"/>
      <c r="AK284" s="84"/>
      <c r="AL284" s="84"/>
      <c r="AM284" s="79"/>
      <c r="AN284" s="79"/>
      <c r="AO284" s="84"/>
      <c r="AP284" s="84"/>
      <c r="AQ284" s="84"/>
      <c r="AR284" s="84"/>
      <c r="AS284" s="79"/>
      <c r="AT284" s="79"/>
      <c r="AU284" s="84"/>
      <c r="AV284" s="84"/>
      <c r="AW284" s="84"/>
      <c r="AX284" s="84"/>
      <c r="AY284" s="79"/>
      <c r="AZ284" s="79"/>
      <c r="BA284" s="84"/>
      <c r="BB284" s="84"/>
    </row>
    <row r="285" spans="1:54" ht="15.75" customHeight="1" x14ac:dyDescent="0.2">
      <c r="A285" s="80" t="s">
        <v>60</v>
      </c>
      <c r="B285" s="15"/>
      <c r="C285" s="15"/>
      <c r="D285" s="13" t="s">
        <v>62</v>
      </c>
      <c r="E285" s="80">
        <v>2020</v>
      </c>
      <c r="F285" s="82">
        <v>500</v>
      </c>
      <c r="G285" s="82"/>
      <c r="H285" s="82">
        <v>500</v>
      </c>
      <c r="I285" s="82">
        <v>394</v>
      </c>
      <c r="J285" s="82">
        <v>106</v>
      </c>
      <c r="K285" s="82"/>
      <c r="L285" s="82"/>
      <c r="M285" s="82">
        <v>0</v>
      </c>
      <c r="N285" s="84"/>
      <c r="O285" s="84"/>
      <c r="P285" s="84"/>
      <c r="Q285" s="67">
        <f>R285+V285+AM285+AN285+AS285+AT285+AY285+AZ285</f>
        <v>0</v>
      </c>
      <c r="R285" s="67">
        <f t="shared" si="366"/>
        <v>0</v>
      </c>
      <c r="S285" s="87"/>
      <c r="T285" s="87"/>
      <c r="U285" s="87"/>
      <c r="V285" s="87"/>
      <c r="W285" s="85"/>
      <c r="X285" s="87"/>
      <c r="Y285" s="28"/>
      <c r="Z285" s="28"/>
      <c r="AA285" s="82">
        <f>F285+Q285</f>
        <v>500</v>
      </c>
      <c r="AB285" s="82">
        <f>H285+R285</f>
        <v>500</v>
      </c>
      <c r="AC285" s="82">
        <f>I285+S285</f>
        <v>394</v>
      </c>
      <c r="AD285" s="82">
        <f>J285+T285</f>
        <v>106</v>
      </c>
      <c r="AE285" s="82">
        <f>K285+U285</f>
        <v>0</v>
      </c>
      <c r="AF285" s="82">
        <f>L285+V285</f>
        <v>0</v>
      </c>
      <c r="AG285" s="82">
        <f>AH285+AI285</f>
        <v>0</v>
      </c>
      <c r="AH285" s="84">
        <f>N285+X285</f>
        <v>0</v>
      </c>
      <c r="AI285" s="84">
        <f>O285+Y285</f>
        <v>0</v>
      </c>
      <c r="AJ285" s="84">
        <f>P285+Z285</f>
        <v>0</v>
      </c>
      <c r="AK285" s="84"/>
      <c r="AL285" s="84"/>
      <c r="AM285" s="87"/>
      <c r="AN285" s="87"/>
      <c r="AO285" s="84">
        <f>AK285+AM285</f>
        <v>0</v>
      </c>
      <c r="AP285" s="84">
        <f>AL285+AN285</f>
        <v>0</v>
      </c>
      <c r="AQ285" s="84"/>
      <c r="AR285" s="84"/>
      <c r="AS285" s="87"/>
      <c r="AT285" s="87"/>
      <c r="AU285" s="84">
        <f>AQ285+AS285</f>
        <v>0</v>
      </c>
      <c r="AV285" s="84">
        <f>AR285+AT285</f>
        <v>0</v>
      </c>
      <c r="AW285" s="84"/>
      <c r="AX285" s="84"/>
      <c r="AY285" s="87"/>
      <c r="AZ285" s="87"/>
      <c r="BA285" s="84">
        <f>AW285+AY285</f>
        <v>0</v>
      </c>
      <c r="BB285" s="84">
        <f>AX285+AZ285</f>
        <v>0</v>
      </c>
    </row>
    <row r="286" spans="1:54" s="12" customFormat="1" ht="13.5" thickBot="1" x14ac:dyDescent="0.25">
      <c r="A286" s="48"/>
      <c r="B286" s="45"/>
      <c r="C286" s="45"/>
      <c r="D286" s="54"/>
      <c r="E286" s="48"/>
      <c r="F286" s="89"/>
      <c r="G286" s="89"/>
      <c r="H286" s="89"/>
      <c r="I286" s="89"/>
      <c r="J286" s="89"/>
      <c r="K286" s="89"/>
      <c r="L286" s="89"/>
      <c r="M286" s="84"/>
      <c r="N286" s="89"/>
      <c r="O286" s="89"/>
      <c r="P286" s="89"/>
      <c r="Q286" s="87"/>
      <c r="R286" s="87"/>
      <c r="S286" s="87"/>
      <c r="T286" s="87"/>
      <c r="U286" s="87"/>
      <c r="V286" s="87"/>
      <c r="W286" s="85"/>
      <c r="X286" s="87"/>
      <c r="Y286" s="28"/>
      <c r="Z286" s="28"/>
      <c r="AA286" s="89"/>
      <c r="AB286" s="89"/>
      <c r="AC286" s="89"/>
      <c r="AD286" s="89"/>
      <c r="AE286" s="89"/>
      <c r="AF286" s="89"/>
      <c r="AG286" s="84"/>
      <c r="AH286" s="89"/>
      <c r="AI286" s="89"/>
      <c r="AJ286" s="89"/>
      <c r="AK286" s="89"/>
      <c r="AL286" s="89"/>
      <c r="AM286" s="87"/>
      <c r="AN286" s="87"/>
      <c r="AO286" s="89"/>
      <c r="AP286" s="89"/>
      <c r="AQ286" s="89"/>
      <c r="AR286" s="89"/>
      <c r="AS286" s="87"/>
      <c r="AT286" s="87"/>
      <c r="AU286" s="89"/>
      <c r="AV286" s="89"/>
      <c r="AW286" s="89"/>
      <c r="AX286" s="89"/>
      <c r="AY286" s="87"/>
      <c r="AZ286" s="87"/>
      <c r="BA286" s="89"/>
      <c r="BB286" s="89"/>
    </row>
    <row r="287" spans="1:54" ht="29.25" customHeight="1" thickBot="1" x14ac:dyDescent="0.25">
      <c r="A287" s="21"/>
      <c r="B287" s="100"/>
      <c r="C287" s="100"/>
      <c r="D287" s="55" t="s">
        <v>152</v>
      </c>
      <c r="E287" s="21"/>
      <c r="F287" s="95"/>
      <c r="G287" s="95"/>
      <c r="H287" s="95">
        <f>SUM(H285)</f>
        <v>500</v>
      </c>
      <c r="I287" s="95">
        <f t="shared" ref="I287:BB287" si="369">SUM(I285)</f>
        <v>394</v>
      </c>
      <c r="J287" s="95">
        <f t="shared" si="369"/>
        <v>106</v>
      </c>
      <c r="K287" s="95">
        <f t="shared" si="369"/>
        <v>0</v>
      </c>
      <c r="L287" s="95">
        <f t="shared" si="369"/>
        <v>0</v>
      </c>
      <c r="M287" s="95">
        <f t="shared" si="369"/>
        <v>0</v>
      </c>
      <c r="N287" s="95">
        <f t="shared" si="369"/>
        <v>0</v>
      </c>
      <c r="O287" s="95">
        <f t="shared" si="369"/>
        <v>0</v>
      </c>
      <c r="P287" s="95">
        <f t="shared" si="369"/>
        <v>0</v>
      </c>
      <c r="Q287" s="95">
        <f t="shared" ref="Q287:R287" si="370">SUM(Q285)</f>
        <v>0</v>
      </c>
      <c r="R287" s="95">
        <f t="shared" si="370"/>
        <v>0</v>
      </c>
      <c r="S287" s="95">
        <f t="shared" si="369"/>
        <v>0</v>
      </c>
      <c r="T287" s="95">
        <f t="shared" si="369"/>
        <v>0</v>
      </c>
      <c r="U287" s="95">
        <f t="shared" si="369"/>
        <v>0</v>
      </c>
      <c r="V287" s="95">
        <f t="shared" si="369"/>
        <v>0</v>
      </c>
      <c r="W287" s="95">
        <f t="shared" si="369"/>
        <v>0</v>
      </c>
      <c r="X287" s="95">
        <f t="shared" si="369"/>
        <v>0</v>
      </c>
      <c r="Y287" s="95">
        <f t="shared" si="369"/>
        <v>0</v>
      </c>
      <c r="Z287" s="95">
        <f t="shared" si="369"/>
        <v>0</v>
      </c>
      <c r="AA287" s="95">
        <f t="shared" si="369"/>
        <v>500</v>
      </c>
      <c r="AB287" s="95">
        <f t="shared" si="369"/>
        <v>500</v>
      </c>
      <c r="AC287" s="95">
        <f t="shared" si="369"/>
        <v>394</v>
      </c>
      <c r="AD287" s="95">
        <f t="shared" si="369"/>
        <v>106</v>
      </c>
      <c r="AE287" s="95">
        <f t="shared" si="369"/>
        <v>0</v>
      </c>
      <c r="AF287" s="95">
        <f t="shared" si="369"/>
        <v>0</v>
      </c>
      <c r="AG287" s="95">
        <f t="shared" si="369"/>
        <v>0</v>
      </c>
      <c r="AH287" s="95">
        <f t="shared" si="369"/>
        <v>0</v>
      </c>
      <c r="AI287" s="95">
        <f t="shared" si="369"/>
        <v>0</v>
      </c>
      <c r="AJ287" s="95">
        <f t="shared" si="369"/>
        <v>0</v>
      </c>
      <c r="AK287" s="95">
        <f t="shared" si="369"/>
        <v>0</v>
      </c>
      <c r="AL287" s="95">
        <f t="shared" si="369"/>
        <v>0</v>
      </c>
      <c r="AM287" s="95">
        <f>SUM(AM285)</f>
        <v>0</v>
      </c>
      <c r="AN287" s="95">
        <f>SUM(AN285)</f>
        <v>0</v>
      </c>
      <c r="AO287" s="95">
        <f>SUM(AO285)</f>
        <v>0</v>
      </c>
      <c r="AP287" s="95">
        <f>SUM(AP285)</f>
        <v>0</v>
      </c>
      <c r="AQ287" s="95">
        <f t="shared" si="369"/>
        <v>0</v>
      </c>
      <c r="AR287" s="95">
        <f t="shared" si="369"/>
        <v>0</v>
      </c>
      <c r="AS287" s="95">
        <f>SUM(AS285)</f>
        <v>0</v>
      </c>
      <c r="AT287" s="95">
        <f>SUM(AT285)</f>
        <v>0</v>
      </c>
      <c r="AU287" s="95">
        <f>SUM(AU285)</f>
        <v>0</v>
      </c>
      <c r="AV287" s="95">
        <f>SUM(AV285)</f>
        <v>0</v>
      </c>
      <c r="AW287" s="95">
        <f t="shared" si="369"/>
        <v>0</v>
      </c>
      <c r="AX287" s="95">
        <f t="shared" si="369"/>
        <v>0</v>
      </c>
      <c r="AY287" s="95">
        <f t="shared" si="369"/>
        <v>0</v>
      </c>
      <c r="AZ287" s="95">
        <f t="shared" si="369"/>
        <v>0</v>
      </c>
      <c r="BA287" s="95">
        <f t="shared" si="369"/>
        <v>0</v>
      </c>
      <c r="BB287" s="95">
        <f t="shared" si="369"/>
        <v>0</v>
      </c>
    </row>
    <row r="288" spans="1:54" s="12" customFormat="1" ht="13.5" x14ac:dyDescent="0.2">
      <c r="A288" s="14"/>
      <c r="B288" s="51"/>
      <c r="C288" s="51"/>
      <c r="D288" s="52"/>
      <c r="E288" s="24"/>
      <c r="F288" s="85"/>
      <c r="G288" s="85"/>
      <c r="H288" s="85"/>
      <c r="I288" s="85"/>
      <c r="J288" s="85"/>
      <c r="K288" s="85"/>
      <c r="L288" s="85"/>
      <c r="M288" s="85"/>
      <c r="N288" s="85"/>
      <c r="O288" s="85"/>
      <c r="P288" s="85"/>
      <c r="Q288" s="79"/>
      <c r="R288" s="79"/>
      <c r="S288" s="79"/>
      <c r="T288" s="67"/>
      <c r="U288" s="67"/>
      <c r="V288" s="67"/>
      <c r="W288" s="85"/>
      <c r="X288" s="67"/>
      <c r="AA288" s="85"/>
      <c r="AB288" s="85"/>
      <c r="AC288" s="85"/>
      <c r="AD288" s="85"/>
      <c r="AE288" s="85"/>
      <c r="AF288" s="85"/>
      <c r="AG288" s="85"/>
      <c r="AH288" s="85"/>
      <c r="AI288" s="85"/>
      <c r="AJ288" s="85"/>
      <c r="AK288" s="85"/>
      <c r="AL288" s="85"/>
      <c r="AM288" s="94"/>
      <c r="AN288" s="94"/>
      <c r="AO288" s="85"/>
      <c r="AP288" s="85"/>
      <c r="AQ288" s="85"/>
      <c r="AR288" s="85"/>
      <c r="AS288" s="94"/>
      <c r="AT288" s="94"/>
      <c r="AU288" s="85"/>
      <c r="AV288" s="85"/>
      <c r="AW288" s="85"/>
      <c r="AX288" s="85"/>
      <c r="AY288" s="94"/>
      <c r="AZ288" s="94"/>
      <c r="BA288" s="85"/>
      <c r="BB288" s="85"/>
    </row>
    <row r="289" spans="1:54" s="12" customFormat="1" x14ac:dyDescent="0.2">
      <c r="A289" s="80"/>
      <c r="B289" s="22">
        <v>390501</v>
      </c>
      <c r="C289" s="16"/>
      <c r="D289" s="40" t="s">
        <v>102</v>
      </c>
      <c r="E289" s="80"/>
      <c r="F289" s="82"/>
      <c r="G289" s="82"/>
      <c r="H289" s="82"/>
      <c r="I289" s="82"/>
      <c r="J289" s="82"/>
      <c r="K289" s="83"/>
      <c r="L289" s="83"/>
      <c r="M289" s="82"/>
      <c r="N289" s="82"/>
      <c r="O289" s="82"/>
      <c r="P289" s="82"/>
      <c r="Q289" s="79"/>
      <c r="R289" s="79"/>
      <c r="S289" s="79"/>
      <c r="T289" s="79"/>
      <c r="U289" s="79"/>
      <c r="V289" s="79"/>
      <c r="W289" s="85"/>
      <c r="X289" s="79"/>
      <c r="AA289" s="82"/>
      <c r="AB289" s="82"/>
      <c r="AC289" s="82"/>
      <c r="AD289" s="82"/>
      <c r="AE289" s="83"/>
      <c r="AF289" s="83"/>
      <c r="AG289" s="82"/>
      <c r="AH289" s="82"/>
      <c r="AI289" s="82"/>
      <c r="AJ289" s="82"/>
      <c r="AK289" s="82"/>
      <c r="AL289" s="82"/>
      <c r="AM289" s="87"/>
      <c r="AN289" s="87"/>
      <c r="AO289" s="82"/>
      <c r="AP289" s="82"/>
      <c r="AQ289" s="82"/>
      <c r="AR289" s="82"/>
      <c r="AS289" s="87"/>
      <c r="AT289" s="87"/>
      <c r="AU289" s="82"/>
      <c r="AV289" s="82"/>
      <c r="AW289" s="82"/>
      <c r="AX289" s="82"/>
      <c r="AY289" s="87"/>
      <c r="AZ289" s="87"/>
      <c r="BA289" s="82"/>
      <c r="BB289" s="82"/>
    </row>
    <row r="290" spans="1:54" s="12" customFormat="1" x14ac:dyDescent="0.2">
      <c r="A290" s="80"/>
      <c r="B290" s="41"/>
      <c r="C290" s="41"/>
      <c r="D290" s="42"/>
      <c r="E290" s="80"/>
      <c r="F290" s="84"/>
      <c r="G290" s="84"/>
      <c r="H290" s="84"/>
      <c r="I290" s="84"/>
      <c r="J290" s="84"/>
      <c r="K290" s="82"/>
      <c r="L290" s="82"/>
      <c r="M290" s="84"/>
      <c r="N290" s="84"/>
      <c r="O290" s="84"/>
      <c r="P290" s="84"/>
      <c r="Q290" s="79"/>
      <c r="R290" s="79"/>
      <c r="S290" s="79"/>
      <c r="T290" s="79"/>
      <c r="U290" s="79"/>
      <c r="V290" s="79"/>
      <c r="W290" s="85"/>
      <c r="X290" s="79"/>
      <c r="AA290" s="84"/>
      <c r="AB290" s="84"/>
      <c r="AC290" s="84"/>
      <c r="AD290" s="84"/>
      <c r="AE290" s="82"/>
      <c r="AF290" s="82"/>
      <c r="AG290" s="84"/>
      <c r="AH290" s="84"/>
      <c r="AI290" s="84"/>
      <c r="AJ290" s="84"/>
      <c r="AK290" s="84"/>
      <c r="AL290" s="84"/>
      <c r="AM290" s="87"/>
      <c r="AN290" s="87"/>
      <c r="AO290" s="84"/>
      <c r="AP290" s="84"/>
      <c r="AQ290" s="84"/>
      <c r="AR290" s="84"/>
      <c r="AS290" s="87"/>
      <c r="AT290" s="87"/>
      <c r="AU290" s="84"/>
      <c r="AV290" s="84"/>
      <c r="AW290" s="84"/>
      <c r="AX290" s="84"/>
      <c r="AY290" s="87"/>
      <c r="AZ290" s="87"/>
      <c r="BA290" s="84"/>
      <c r="BB290" s="84"/>
    </row>
    <row r="291" spans="1:54" s="12" customFormat="1" x14ac:dyDescent="0.2">
      <c r="A291" s="80"/>
      <c r="B291" s="41"/>
      <c r="C291" s="41"/>
      <c r="D291" s="72" t="s">
        <v>36</v>
      </c>
      <c r="E291" s="80"/>
      <c r="F291" s="84"/>
      <c r="G291" s="84"/>
      <c r="H291" s="84"/>
      <c r="I291" s="84"/>
      <c r="J291" s="84"/>
      <c r="K291" s="82"/>
      <c r="L291" s="82"/>
      <c r="M291" s="84"/>
      <c r="N291" s="84"/>
      <c r="O291" s="84"/>
      <c r="P291" s="84"/>
      <c r="Q291" s="87"/>
      <c r="R291" s="87"/>
      <c r="S291" s="87"/>
      <c r="T291" s="87"/>
      <c r="U291" s="87"/>
      <c r="V291" s="87"/>
      <c r="W291" s="85"/>
      <c r="X291" s="87"/>
      <c r="Y291" s="28"/>
      <c r="Z291" s="28"/>
      <c r="AA291" s="84"/>
      <c r="AB291" s="84"/>
      <c r="AC291" s="84"/>
      <c r="AD291" s="84"/>
      <c r="AE291" s="82"/>
      <c r="AF291" s="82"/>
      <c r="AG291" s="84"/>
      <c r="AH291" s="84"/>
      <c r="AI291" s="84"/>
      <c r="AJ291" s="84"/>
      <c r="AK291" s="84"/>
      <c r="AL291" s="84"/>
      <c r="AM291" s="87"/>
      <c r="AN291" s="87"/>
      <c r="AO291" s="84"/>
      <c r="AP291" s="84"/>
      <c r="AQ291" s="84"/>
      <c r="AR291" s="84"/>
      <c r="AS291" s="87"/>
      <c r="AT291" s="87"/>
      <c r="AU291" s="84"/>
      <c r="AV291" s="84"/>
      <c r="AW291" s="84"/>
      <c r="AX291" s="84"/>
      <c r="AY291" s="87"/>
      <c r="AZ291" s="87"/>
      <c r="BA291" s="84"/>
      <c r="BB291" s="84"/>
    </row>
    <row r="292" spans="1:54" ht="15.75" customHeight="1" x14ac:dyDescent="0.2">
      <c r="A292" s="80" t="s">
        <v>60</v>
      </c>
      <c r="B292" s="15"/>
      <c r="C292" s="15"/>
      <c r="D292" s="13" t="s">
        <v>62</v>
      </c>
      <c r="E292" s="80">
        <v>2020</v>
      </c>
      <c r="F292" s="82">
        <v>16891</v>
      </c>
      <c r="G292" s="82"/>
      <c r="H292" s="82">
        <v>16891</v>
      </c>
      <c r="I292" s="82">
        <v>13300</v>
      </c>
      <c r="J292" s="82">
        <v>3591</v>
      </c>
      <c r="K292" s="82"/>
      <c r="L292" s="82"/>
      <c r="M292" s="82">
        <v>0</v>
      </c>
      <c r="N292" s="84"/>
      <c r="O292" s="84"/>
      <c r="P292" s="84"/>
      <c r="Q292" s="67">
        <f t="shared" ref="Q292:Q298" si="371">R292+V292+AM292+AN292+AS292+AT292+AY292+AZ292</f>
        <v>0</v>
      </c>
      <c r="R292" s="67">
        <f t="shared" si="366"/>
        <v>0</v>
      </c>
      <c r="S292" s="87"/>
      <c r="T292" s="87"/>
      <c r="U292" s="87"/>
      <c r="V292" s="87"/>
      <c r="W292" s="85"/>
      <c r="X292" s="87"/>
      <c r="Y292" s="28"/>
      <c r="Z292" s="28"/>
      <c r="AA292" s="82">
        <f t="shared" ref="AA292:AA294" si="372">F292+Q292</f>
        <v>16891</v>
      </c>
      <c r="AB292" s="82">
        <f t="shared" ref="AB292:AB294" si="373">H292+R292</f>
        <v>16891</v>
      </c>
      <c r="AC292" s="82">
        <f t="shared" ref="AC292:AC294" si="374">I292+S292</f>
        <v>13300</v>
      </c>
      <c r="AD292" s="82">
        <f t="shared" ref="AD292:AD294" si="375">J292+T292</f>
        <v>3591</v>
      </c>
      <c r="AE292" s="82">
        <f t="shared" ref="AE292:AE294" si="376">K292+U292</f>
        <v>0</v>
      </c>
      <c r="AF292" s="82">
        <f t="shared" ref="AF292:AF294" si="377">L292+V292</f>
        <v>0</v>
      </c>
      <c r="AG292" s="82">
        <f t="shared" ref="AG292:AG294" si="378">AH292+AI292</f>
        <v>0</v>
      </c>
      <c r="AH292" s="84">
        <f t="shared" ref="AH292:AH294" si="379">N292+X292</f>
        <v>0</v>
      </c>
      <c r="AI292" s="84">
        <f t="shared" ref="AI292:AI294" si="380">O292+Y292</f>
        <v>0</v>
      </c>
      <c r="AJ292" s="84">
        <f t="shared" ref="AJ292:AJ294" si="381">P292+Z292</f>
        <v>0</v>
      </c>
      <c r="AK292" s="84"/>
      <c r="AL292" s="84"/>
      <c r="AM292" s="85"/>
      <c r="AN292" s="85"/>
      <c r="AO292" s="84">
        <f t="shared" ref="AO292:AO300" si="382">AK292+AM292</f>
        <v>0</v>
      </c>
      <c r="AP292" s="84">
        <f t="shared" ref="AP292:AP300" si="383">AL292+AN292</f>
        <v>0</v>
      </c>
      <c r="AQ292" s="84"/>
      <c r="AR292" s="84"/>
      <c r="AS292" s="85"/>
      <c r="AT292" s="85"/>
      <c r="AU292" s="84">
        <f t="shared" ref="AU292:AU300" si="384">AQ292+AS292</f>
        <v>0</v>
      </c>
      <c r="AV292" s="84">
        <f t="shared" ref="AV292:AV300" si="385">AR292+AT292</f>
        <v>0</v>
      </c>
      <c r="AW292" s="84"/>
      <c r="AX292" s="84"/>
      <c r="AY292" s="85"/>
      <c r="AZ292" s="85"/>
      <c r="BA292" s="84">
        <f t="shared" ref="BA292:BA300" si="386">AW292+AY292</f>
        <v>0</v>
      </c>
      <c r="BB292" s="84">
        <f t="shared" ref="BB292:BB300" si="387">AX292+AZ292</f>
        <v>0</v>
      </c>
    </row>
    <row r="293" spans="1:54" ht="15.75" customHeight="1" x14ac:dyDescent="0.2">
      <c r="A293" s="80" t="s">
        <v>60</v>
      </c>
      <c r="B293" s="15"/>
      <c r="C293" s="15"/>
      <c r="D293" s="13" t="s">
        <v>209</v>
      </c>
      <c r="E293" s="80">
        <v>2020</v>
      </c>
      <c r="F293" s="82">
        <v>22479</v>
      </c>
      <c r="G293" s="82"/>
      <c r="H293" s="82">
        <v>22479</v>
      </c>
      <c r="I293" s="82">
        <v>17700</v>
      </c>
      <c r="J293" s="82">
        <v>4779</v>
      </c>
      <c r="K293" s="82"/>
      <c r="L293" s="82"/>
      <c r="M293" s="82">
        <v>0</v>
      </c>
      <c r="N293" s="84"/>
      <c r="O293" s="84"/>
      <c r="P293" s="84"/>
      <c r="Q293" s="67">
        <f t="shared" si="371"/>
        <v>0</v>
      </c>
      <c r="R293" s="67">
        <f t="shared" si="366"/>
        <v>0</v>
      </c>
      <c r="S293" s="79"/>
      <c r="T293" s="79"/>
      <c r="U293" s="79"/>
      <c r="V293" s="79"/>
      <c r="W293" s="85"/>
      <c r="X293" s="79"/>
      <c r="Y293" s="12"/>
      <c r="Z293" s="12"/>
      <c r="AA293" s="82">
        <f t="shared" si="372"/>
        <v>22479</v>
      </c>
      <c r="AB293" s="82">
        <f t="shared" si="373"/>
        <v>22479</v>
      </c>
      <c r="AC293" s="82">
        <f t="shared" si="374"/>
        <v>17700</v>
      </c>
      <c r="AD293" s="82">
        <f t="shared" si="375"/>
        <v>4779</v>
      </c>
      <c r="AE293" s="82">
        <f t="shared" si="376"/>
        <v>0</v>
      </c>
      <c r="AF293" s="82">
        <f t="shared" si="377"/>
        <v>0</v>
      </c>
      <c r="AG293" s="82">
        <f t="shared" si="378"/>
        <v>0</v>
      </c>
      <c r="AH293" s="84">
        <f t="shared" si="379"/>
        <v>0</v>
      </c>
      <c r="AI293" s="84">
        <f t="shared" si="380"/>
        <v>0</v>
      </c>
      <c r="AJ293" s="84">
        <f t="shared" si="381"/>
        <v>0</v>
      </c>
      <c r="AK293" s="84"/>
      <c r="AL293" s="84"/>
      <c r="AM293" s="85"/>
      <c r="AN293" s="85"/>
      <c r="AO293" s="84">
        <f t="shared" si="382"/>
        <v>0</v>
      </c>
      <c r="AP293" s="84">
        <f t="shared" si="383"/>
        <v>0</v>
      </c>
      <c r="AQ293" s="84"/>
      <c r="AR293" s="84"/>
      <c r="AS293" s="85"/>
      <c r="AT293" s="85"/>
      <c r="AU293" s="84">
        <f t="shared" si="384"/>
        <v>0</v>
      </c>
      <c r="AV293" s="84">
        <f t="shared" si="385"/>
        <v>0</v>
      </c>
      <c r="AW293" s="84"/>
      <c r="AX293" s="84"/>
      <c r="AY293" s="85"/>
      <c r="AZ293" s="85"/>
      <c r="BA293" s="84">
        <f t="shared" si="386"/>
        <v>0</v>
      </c>
      <c r="BB293" s="84">
        <f t="shared" si="387"/>
        <v>0</v>
      </c>
    </row>
    <row r="294" spans="1:54" ht="15.75" customHeight="1" x14ac:dyDescent="0.2">
      <c r="A294" s="80" t="s">
        <v>60</v>
      </c>
      <c r="B294" s="15"/>
      <c r="C294" s="15"/>
      <c r="D294" s="13" t="s">
        <v>210</v>
      </c>
      <c r="E294" s="80">
        <v>2020</v>
      </c>
      <c r="F294" s="82">
        <v>11430</v>
      </c>
      <c r="G294" s="82"/>
      <c r="H294" s="82">
        <v>11430</v>
      </c>
      <c r="I294" s="82">
        <v>9000</v>
      </c>
      <c r="J294" s="82">
        <v>2430</v>
      </c>
      <c r="K294" s="82"/>
      <c r="L294" s="82"/>
      <c r="M294" s="82">
        <v>0</v>
      </c>
      <c r="N294" s="84"/>
      <c r="O294" s="84"/>
      <c r="P294" s="84"/>
      <c r="Q294" s="67">
        <f t="shared" si="371"/>
        <v>0</v>
      </c>
      <c r="R294" s="67">
        <f t="shared" si="366"/>
        <v>0</v>
      </c>
      <c r="S294" s="94"/>
      <c r="T294" s="94"/>
      <c r="U294" s="94"/>
      <c r="V294" s="94"/>
      <c r="W294" s="85"/>
      <c r="X294" s="94"/>
      <c r="Y294" s="33"/>
      <c r="Z294" s="33"/>
      <c r="AA294" s="82">
        <f t="shared" si="372"/>
        <v>11430</v>
      </c>
      <c r="AB294" s="82">
        <f t="shared" si="373"/>
        <v>11430</v>
      </c>
      <c r="AC294" s="82">
        <f t="shared" si="374"/>
        <v>9000</v>
      </c>
      <c r="AD294" s="82">
        <f t="shared" si="375"/>
        <v>2430</v>
      </c>
      <c r="AE294" s="82">
        <f t="shared" si="376"/>
        <v>0</v>
      </c>
      <c r="AF294" s="82">
        <f t="shared" si="377"/>
        <v>0</v>
      </c>
      <c r="AG294" s="82">
        <f t="shared" si="378"/>
        <v>0</v>
      </c>
      <c r="AH294" s="84">
        <f t="shared" si="379"/>
        <v>0</v>
      </c>
      <c r="AI294" s="84">
        <f t="shared" si="380"/>
        <v>0</v>
      </c>
      <c r="AJ294" s="84">
        <f t="shared" si="381"/>
        <v>0</v>
      </c>
      <c r="AK294" s="84"/>
      <c r="AL294" s="84"/>
      <c r="AM294" s="79"/>
      <c r="AN294" s="79"/>
      <c r="AO294" s="84">
        <f t="shared" si="382"/>
        <v>0</v>
      </c>
      <c r="AP294" s="84">
        <f t="shared" si="383"/>
        <v>0</v>
      </c>
      <c r="AQ294" s="84"/>
      <c r="AR294" s="84"/>
      <c r="AS294" s="79"/>
      <c r="AT294" s="79"/>
      <c r="AU294" s="84">
        <f t="shared" si="384"/>
        <v>0</v>
      </c>
      <c r="AV294" s="84">
        <f t="shared" si="385"/>
        <v>0</v>
      </c>
      <c r="AW294" s="84"/>
      <c r="AX294" s="84"/>
      <c r="AY294" s="79"/>
      <c r="AZ294" s="79"/>
      <c r="BA294" s="84">
        <f t="shared" si="386"/>
        <v>0</v>
      </c>
      <c r="BB294" s="84">
        <f t="shared" si="387"/>
        <v>0</v>
      </c>
    </row>
    <row r="295" spans="1:54" ht="15.75" customHeight="1" x14ac:dyDescent="0.25">
      <c r="A295" s="80" t="s">
        <v>60</v>
      </c>
      <c r="B295" s="15"/>
      <c r="C295" s="15"/>
      <c r="D295" s="160" t="s">
        <v>262</v>
      </c>
      <c r="E295" s="144" t="s">
        <v>163</v>
      </c>
      <c r="F295" s="82"/>
      <c r="G295" s="82"/>
      <c r="H295" s="82"/>
      <c r="I295" s="82"/>
      <c r="J295" s="82"/>
      <c r="K295" s="82"/>
      <c r="L295" s="82"/>
      <c r="M295" s="82">
        <v>0</v>
      </c>
      <c r="N295" s="84"/>
      <c r="O295" s="84"/>
      <c r="P295" s="84"/>
      <c r="Q295" s="67">
        <f t="shared" si="371"/>
        <v>3821</v>
      </c>
      <c r="R295" s="67">
        <f t="shared" si="366"/>
        <v>3821</v>
      </c>
      <c r="S295" s="161">
        <v>3009</v>
      </c>
      <c r="T295" s="161">
        <v>812</v>
      </c>
      <c r="U295" s="87"/>
      <c r="V295" s="87"/>
      <c r="W295" s="85"/>
      <c r="X295" s="87"/>
      <c r="Y295" s="28"/>
      <c r="Z295" s="28"/>
      <c r="AA295" s="82">
        <f t="shared" ref="AA295:AA297" si="388">F295+Q295</f>
        <v>3821</v>
      </c>
      <c r="AB295" s="82">
        <f t="shared" ref="AB295:AB297" si="389">H295+R295</f>
        <v>3821</v>
      </c>
      <c r="AC295" s="82">
        <f t="shared" ref="AC295:AC297" si="390">I295+S295</f>
        <v>3009</v>
      </c>
      <c r="AD295" s="82">
        <f t="shared" ref="AD295:AD297" si="391">J295+T295</f>
        <v>812</v>
      </c>
      <c r="AE295" s="82">
        <f t="shared" ref="AE295:AE297" si="392">K295+U295</f>
        <v>0</v>
      </c>
      <c r="AF295" s="82">
        <f t="shared" ref="AF295:AF297" si="393">L295+V295</f>
        <v>0</v>
      </c>
      <c r="AG295" s="82">
        <f t="shared" ref="AG295:AG297" si="394">AH295+AI295</f>
        <v>0</v>
      </c>
      <c r="AH295" s="84">
        <f t="shared" ref="AH295:AH297" si="395">N295+X295</f>
        <v>0</v>
      </c>
      <c r="AI295" s="84">
        <f t="shared" ref="AI295:AI297" si="396">O295+Y295</f>
        <v>0</v>
      </c>
      <c r="AJ295" s="84">
        <f t="shared" ref="AJ295:AJ297" si="397">P295+Z295</f>
        <v>0</v>
      </c>
      <c r="AK295" s="84"/>
      <c r="AL295" s="84"/>
      <c r="AM295" s="85"/>
      <c r="AN295" s="85"/>
      <c r="AO295" s="84">
        <f t="shared" si="382"/>
        <v>0</v>
      </c>
      <c r="AP295" s="84">
        <f t="shared" si="383"/>
        <v>0</v>
      </c>
      <c r="AQ295" s="84"/>
      <c r="AR295" s="84"/>
      <c r="AS295" s="85"/>
      <c r="AT295" s="85"/>
      <c r="AU295" s="84">
        <f t="shared" si="384"/>
        <v>0</v>
      </c>
      <c r="AV295" s="84">
        <f t="shared" si="385"/>
        <v>0</v>
      </c>
      <c r="AW295" s="84"/>
      <c r="AX295" s="84"/>
      <c r="AY295" s="85"/>
      <c r="AZ295" s="85"/>
      <c r="BA295" s="84">
        <f t="shared" si="386"/>
        <v>0</v>
      </c>
      <c r="BB295" s="84">
        <f t="shared" si="387"/>
        <v>0</v>
      </c>
    </row>
    <row r="296" spans="1:54" ht="15.75" customHeight="1" x14ac:dyDescent="0.25">
      <c r="A296" s="80" t="s">
        <v>60</v>
      </c>
      <c r="B296" s="15"/>
      <c r="C296" s="15"/>
      <c r="D296" s="160" t="s">
        <v>263</v>
      </c>
      <c r="E296" s="144" t="s">
        <v>163</v>
      </c>
      <c r="F296" s="82"/>
      <c r="G296" s="82"/>
      <c r="H296" s="82"/>
      <c r="I296" s="82"/>
      <c r="J296" s="82"/>
      <c r="K296" s="82"/>
      <c r="L296" s="82"/>
      <c r="M296" s="82">
        <v>0</v>
      </c>
      <c r="N296" s="84"/>
      <c r="O296" s="84"/>
      <c r="P296" s="84"/>
      <c r="Q296" s="67">
        <f t="shared" si="371"/>
        <v>2802</v>
      </c>
      <c r="R296" s="67">
        <f t="shared" si="366"/>
        <v>2802</v>
      </c>
      <c r="S296" s="161">
        <v>2206</v>
      </c>
      <c r="T296" s="161">
        <v>596</v>
      </c>
      <c r="U296" s="79"/>
      <c r="V296" s="79"/>
      <c r="W296" s="85"/>
      <c r="X296" s="79"/>
      <c r="Y296" s="12"/>
      <c r="Z296" s="12"/>
      <c r="AA296" s="82">
        <f t="shared" si="388"/>
        <v>2802</v>
      </c>
      <c r="AB296" s="82">
        <f t="shared" si="389"/>
        <v>2802</v>
      </c>
      <c r="AC296" s="82">
        <f t="shared" si="390"/>
        <v>2206</v>
      </c>
      <c r="AD296" s="82">
        <f t="shared" si="391"/>
        <v>596</v>
      </c>
      <c r="AE296" s="82">
        <f t="shared" si="392"/>
        <v>0</v>
      </c>
      <c r="AF296" s="82">
        <f t="shared" si="393"/>
        <v>0</v>
      </c>
      <c r="AG296" s="82">
        <f t="shared" si="394"/>
        <v>0</v>
      </c>
      <c r="AH296" s="84">
        <f t="shared" si="395"/>
        <v>0</v>
      </c>
      <c r="AI296" s="84">
        <f t="shared" si="396"/>
        <v>0</v>
      </c>
      <c r="AJ296" s="84">
        <f t="shared" si="397"/>
        <v>0</v>
      </c>
      <c r="AK296" s="84"/>
      <c r="AL296" s="84"/>
      <c r="AM296" s="85"/>
      <c r="AN296" s="85"/>
      <c r="AO296" s="84">
        <f t="shared" si="382"/>
        <v>0</v>
      </c>
      <c r="AP296" s="84">
        <f t="shared" si="383"/>
        <v>0</v>
      </c>
      <c r="AQ296" s="84"/>
      <c r="AR296" s="84"/>
      <c r="AS296" s="85"/>
      <c r="AT296" s="85"/>
      <c r="AU296" s="84">
        <f t="shared" si="384"/>
        <v>0</v>
      </c>
      <c r="AV296" s="84">
        <f t="shared" si="385"/>
        <v>0</v>
      </c>
      <c r="AW296" s="84"/>
      <c r="AX296" s="84"/>
      <c r="AY296" s="85"/>
      <c r="AZ296" s="85"/>
      <c r="BA296" s="84">
        <f t="shared" si="386"/>
        <v>0</v>
      </c>
      <c r="BB296" s="84">
        <f t="shared" si="387"/>
        <v>0</v>
      </c>
    </row>
    <row r="297" spans="1:54" ht="15.75" customHeight="1" x14ac:dyDescent="0.25">
      <c r="A297" s="80" t="s">
        <v>60</v>
      </c>
      <c r="B297" s="15"/>
      <c r="C297" s="15"/>
      <c r="D297" s="160" t="s">
        <v>264</v>
      </c>
      <c r="E297" s="144" t="s">
        <v>163</v>
      </c>
      <c r="F297" s="82"/>
      <c r="G297" s="82"/>
      <c r="H297" s="82"/>
      <c r="I297" s="82"/>
      <c r="J297" s="82"/>
      <c r="K297" s="82"/>
      <c r="L297" s="82"/>
      <c r="M297" s="82">
        <v>0</v>
      </c>
      <c r="N297" s="84"/>
      <c r="O297" s="84"/>
      <c r="P297" s="84"/>
      <c r="Q297" s="67">
        <f t="shared" si="371"/>
        <v>2500</v>
      </c>
      <c r="R297" s="67">
        <f t="shared" si="366"/>
        <v>2500</v>
      </c>
      <c r="S297" s="161">
        <v>2391</v>
      </c>
      <c r="T297" s="161">
        <v>109</v>
      </c>
      <c r="U297" s="94"/>
      <c r="V297" s="94"/>
      <c r="W297" s="85"/>
      <c r="X297" s="94"/>
      <c r="Y297" s="33"/>
      <c r="Z297" s="33"/>
      <c r="AA297" s="82">
        <f t="shared" si="388"/>
        <v>2500</v>
      </c>
      <c r="AB297" s="82">
        <f t="shared" si="389"/>
        <v>2500</v>
      </c>
      <c r="AC297" s="82">
        <f t="shared" si="390"/>
        <v>2391</v>
      </c>
      <c r="AD297" s="82">
        <f t="shared" si="391"/>
        <v>109</v>
      </c>
      <c r="AE297" s="82">
        <f t="shared" si="392"/>
        <v>0</v>
      </c>
      <c r="AF297" s="82">
        <f t="shared" si="393"/>
        <v>0</v>
      </c>
      <c r="AG297" s="82">
        <f t="shared" si="394"/>
        <v>0</v>
      </c>
      <c r="AH297" s="84">
        <f t="shared" si="395"/>
        <v>0</v>
      </c>
      <c r="AI297" s="84">
        <f t="shared" si="396"/>
        <v>0</v>
      </c>
      <c r="AJ297" s="84">
        <f t="shared" si="397"/>
        <v>0</v>
      </c>
      <c r="AK297" s="84"/>
      <c r="AL297" s="84"/>
      <c r="AM297" s="79"/>
      <c r="AN297" s="79"/>
      <c r="AO297" s="84">
        <f t="shared" si="382"/>
        <v>0</v>
      </c>
      <c r="AP297" s="84">
        <f t="shared" si="383"/>
        <v>0</v>
      </c>
      <c r="AQ297" s="84"/>
      <c r="AR297" s="84"/>
      <c r="AS297" s="79"/>
      <c r="AT297" s="79"/>
      <c r="AU297" s="84">
        <f t="shared" si="384"/>
        <v>0</v>
      </c>
      <c r="AV297" s="84">
        <f t="shared" si="385"/>
        <v>0</v>
      </c>
      <c r="AW297" s="84"/>
      <c r="AX297" s="84"/>
      <c r="AY297" s="79"/>
      <c r="AZ297" s="79"/>
      <c r="BA297" s="84">
        <f t="shared" si="386"/>
        <v>0</v>
      </c>
      <c r="BB297" s="84">
        <f t="shared" si="387"/>
        <v>0</v>
      </c>
    </row>
    <row r="298" spans="1:54" ht="15.75" customHeight="1" x14ac:dyDescent="0.25">
      <c r="A298" s="80" t="s">
        <v>60</v>
      </c>
      <c r="B298" s="15"/>
      <c r="C298" s="15"/>
      <c r="D298" s="160" t="s">
        <v>265</v>
      </c>
      <c r="E298" s="144" t="s">
        <v>163</v>
      </c>
      <c r="F298" s="82"/>
      <c r="G298" s="82"/>
      <c r="H298" s="82"/>
      <c r="I298" s="82"/>
      <c r="J298" s="82"/>
      <c r="K298" s="82"/>
      <c r="L298" s="82"/>
      <c r="M298" s="82">
        <v>0</v>
      </c>
      <c r="N298" s="84"/>
      <c r="O298" s="84"/>
      <c r="P298" s="84"/>
      <c r="Q298" s="67">
        <f t="shared" si="371"/>
        <v>6999</v>
      </c>
      <c r="R298" s="67">
        <f t="shared" si="366"/>
        <v>6999</v>
      </c>
      <c r="S298" s="161">
        <v>5511</v>
      </c>
      <c r="T298" s="161">
        <v>1488</v>
      </c>
      <c r="U298" s="87"/>
      <c r="V298" s="87"/>
      <c r="W298" s="85"/>
      <c r="X298" s="87"/>
      <c r="Y298" s="28"/>
      <c r="Z298" s="28"/>
      <c r="AA298" s="82">
        <f t="shared" ref="AA298:AA300" si="398">F298+Q298</f>
        <v>6999</v>
      </c>
      <c r="AB298" s="82">
        <f t="shared" ref="AB298:AB300" si="399">H298+R298</f>
        <v>6999</v>
      </c>
      <c r="AC298" s="82">
        <f t="shared" ref="AC298:AC300" si="400">I298+S298</f>
        <v>5511</v>
      </c>
      <c r="AD298" s="82">
        <f t="shared" ref="AD298:AD300" si="401">J298+T298</f>
        <v>1488</v>
      </c>
      <c r="AE298" s="82">
        <f t="shared" ref="AE298:AE300" si="402">K298+U298</f>
        <v>0</v>
      </c>
      <c r="AF298" s="82">
        <f t="shared" ref="AF298:AF300" si="403">L298+V298</f>
        <v>0</v>
      </c>
      <c r="AG298" s="82">
        <f t="shared" ref="AG298:AG300" si="404">AH298+AI298</f>
        <v>0</v>
      </c>
      <c r="AH298" s="84">
        <f t="shared" ref="AH298:AH300" si="405">N298+X298</f>
        <v>0</v>
      </c>
      <c r="AI298" s="84">
        <f t="shared" ref="AI298:AI300" si="406">O298+Y298</f>
        <v>0</v>
      </c>
      <c r="AJ298" s="84">
        <f t="shared" ref="AJ298:AJ300" si="407">P298+Z298</f>
        <v>0</v>
      </c>
      <c r="AK298" s="84"/>
      <c r="AL298" s="84"/>
      <c r="AM298" s="85"/>
      <c r="AN298" s="85"/>
      <c r="AO298" s="84">
        <f t="shared" si="382"/>
        <v>0</v>
      </c>
      <c r="AP298" s="84">
        <f t="shared" si="383"/>
        <v>0</v>
      </c>
      <c r="AQ298" s="84"/>
      <c r="AR298" s="84"/>
      <c r="AS298" s="85"/>
      <c r="AT298" s="85"/>
      <c r="AU298" s="84">
        <f t="shared" si="384"/>
        <v>0</v>
      </c>
      <c r="AV298" s="84">
        <f t="shared" si="385"/>
        <v>0</v>
      </c>
      <c r="AW298" s="84"/>
      <c r="AX298" s="84"/>
      <c r="AY298" s="85"/>
      <c r="AZ298" s="85"/>
      <c r="BA298" s="84">
        <f t="shared" si="386"/>
        <v>0</v>
      </c>
      <c r="BB298" s="84">
        <f t="shared" si="387"/>
        <v>0</v>
      </c>
    </row>
    <row r="299" spans="1:54" ht="15.75" customHeight="1" x14ac:dyDescent="0.25">
      <c r="B299" s="15"/>
      <c r="C299" s="15"/>
      <c r="D299" s="162" t="s">
        <v>266</v>
      </c>
      <c r="E299" s="144"/>
      <c r="F299" s="82"/>
      <c r="G299" s="82"/>
      <c r="H299" s="82"/>
      <c r="I299" s="82"/>
      <c r="J299" s="82"/>
      <c r="K299" s="82"/>
      <c r="L299" s="82"/>
      <c r="M299" s="82"/>
      <c r="N299" s="84"/>
      <c r="O299" s="84"/>
      <c r="P299" s="84"/>
      <c r="Q299" s="67"/>
      <c r="R299" s="67"/>
      <c r="S299" s="161"/>
      <c r="T299" s="161"/>
      <c r="U299" s="79"/>
      <c r="V299" s="79"/>
      <c r="W299" s="85"/>
      <c r="X299" s="79"/>
      <c r="Y299" s="12"/>
      <c r="Z299" s="12"/>
      <c r="AA299" s="82">
        <f t="shared" si="398"/>
        <v>0</v>
      </c>
      <c r="AB299" s="82">
        <f t="shared" si="399"/>
        <v>0</v>
      </c>
      <c r="AC299" s="82">
        <f t="shared" si="400"/>
        <v>0</v>
      </c>
      <c r="AD299" s="82">
        <f t="shared" si="401"/>
        <v>0</v>
      </c>
      <c r="AE299" s="82">
        <f t="shared" si="402"/>
        <v>0</v>
      </c>
      <c r="AF299" s="82">
        <f t="shared" si="403"/>
        <v>0</v>
      </c>
      <c r="AG299" s="82">
        <f t="shared" si="404"/>
        <v>0</v>
      </c>
      <c r="AH299" s="84">
        <f t="shared" si="405"/>
        <v>0</v>
      </c>
      <c r="AI299" s="84">
        <f t="shared" si="406"/>
        <v>0</v>
      </c>
      <c r="AJ299" s="84">
        <f t="shared" si="407"/>
        <v>0</v>
      </c>
      <c r="AK299" s="84"/>
      <c r="AL299" s="84"/>
      <c r="AM299" s="85"/>
      <c r="AN299" s="85"/>
      <c r="AO299" s="84">
        <f t="shared" si="382"/>
        <v>0</v>
      </c>
      <c r="AP299" s="84">
        <f t="shared" si="383"/>
        <v>0</v>
      </c>
      <c r="AQ299" s="84"/>
      <c r="AR299" s="84"/>
      <c r="AS299" s="85"/>
      <c r="AT299" s="85"/>
      <c r="AU299" s="84">
        <f t="shared" si="384"/>
        <v>0</v>
      </c>
      <c r="AV299" s="84">
        <f t="shared" si="385"/>
        <v>0</v>
      </c>
      <c r="AW299" s="84"/>
      <c r="AX299" s="84"/>
      <c r="AY299" s="85"/>
      <c r="AZ299" s="85"/>
      <c r="BA299" s="84">
        <f t="shared" si="386"/>
        <v>0</v>
      </c>
      <c r="BB299" s="84">
        <f t="shared" si="387"/>
        <v>0</v>
      </c>
    </row>
    <row r="300" spans="1:54" ht="15.75" customHeight="1" x14ac:dyDescent="0.25">
      <c r="A300" s="80" t="s">
        <v>60</v>
      </c>
      <c r="B300" s="15"/>
      <c r="C300" s="15"/>
      <c r="D300" s="160" t="s">
        <v>267</v>
      </c>
      <c r="E300" s="144" t="s">
        <v>163</v>
      </c>
      <c r="F300" s="82"/>
      <c r="G300" s="82"/>
      <c r="H300" s="82"/>
      <c r="I300" s="82"/>
      <c r="J300" s="82"/>
      <c r="K300" s="82"/>
      <c r="L300" s="82"/>
      <c r="M300" s="82">
        <v>0</v>
      </c>
      <c r="N300" s="84"/>
      <c r="O300" s="84"/>
      <c r="P300" s="84"/>
      <c r="Q300" s="67">
        <f>R300+V300+AM300+AN300+AS300+AT300+AY300+AZ300</f>
        <v>4300</v>
      </c>
      <c r="R300" s="67">
        <f t="shared" si="366"/>
        <v>4300</v>
      </c>
      <c r="S300" s="161">
        <v>3386</v>
      </c>
      <c r="T300" s="161">
        <v>914</v>
      </c>
      <c r="U300" s="94"/>
      <c r="V300" s="94"/>
      <c r="W300" s="85"/>
      <c r="X300" s="94"/>
      <c r="Y300" s="33"/>
      <c r="Z300" s="33"/>
      <c r="AA300" s="82">
        <f t="shared" si="398"/>
        <v>4300</v>
      </c>
      <c r="AB300" s="82">
        <f t="shared" si="399"/>
        <v>4300</v>
      </c>
      <c r="AC300" s="82">
        <f t="shared" si="400"/>
        <v>3386</v>
      </c>
      <c r="AD300" s="82">
        <f t="shared" si="401"/>
        <v>914</v>
      </c>
      <c r="AE300" s="82">
        <f t="shared" si="402"/>
        <v>0</v>
      </c>
      <c r="AF300" s="82">
        <f t="shared" si="403"/>
        <v>0</v>
      </c>
      <c r="AG300" s="82">
        <f t="shared" si="404"/>
        <v>0</v>
      </c>
      <c r="AH300" s="84">
        <f t="shared" si="405"/>
        <v>0</v>
      </c>
      <c r="AI300" s="84">
        <f t="shared" si="406"/>
        <v>0</v>
      </c>
      <c r="AJ300" s="84">
        <f t="shared" si="407"/>
        <v>0</v>
      </c>
      <c r="AK300" s="84"/>
      <c r="AL300" s="84"/>
      <c r="AM300" s="79"/>
      <c r="AN300" s="79"/>
      <c r="AO300" s="84">
        <f t="shared" si="382"/>
        <v>0</v>
      </c>
      <c r="AP300" s="84">
        <f t="shared" si="383"/>
        <v>0</v>
      </c>
      <c r="AQ300" s="84"/>
      <c r="AR300" s="84"/>
      <c r="AS300" s="79"/>
      <c r="AT300" s="79"/>
      <c r="AU300" s="84">
        <f t="shared" si="384"/>
        <v>0</v>
      </c>
      <c r="AV300" s="84">
        <f t="shared" si="385"/>
        <v>0</v>
      </c>
      <c r="AW300" s="84"/>
      <c r="AX300" s="84"/>
      <c r="AY300" s="79"/>
      <c r="AZ300" s="79"/>
      <c r="BA300" s="84">
        <f t="shared" si="386"/>
        <v>0</v>
      </c>
      <c r="BB300" s="84">
        <f t="shared" si="387"/>
        <v>0</v>
      </c>
    </row>
    <row r="301" spans="1:54" s="12" customFormat="1" ht="13.5" thickBot="1" x14ac:dyDescent="0.25">
      <c r="A301" s="48"/>
      <c r="B301" s="45"/>
      <c r="C301" s="45"/>
      <c r="D301" s="54"/>
      <c r="E301" s="48"/>
      <c r="F301" s="89"/>
      <c r="G301" s="89"/>
      <c r="H301" s="89"/>
      <c r="I301" s="89"/>
      <c r="J301" s="89"/>
      <c r="K301" s="89"/>
      <c r="L301" s="89"/>
      <c r="M301" s="84"/>
      <c r="N301" s="89"/>
      <c r="O301" s="89"/>
      <c r="P301" s="89"/>
      <c r="Q301" s="87"/>
      <c r="R301" s="87"/>
      <c r="S301" s="87"/>
      <c r="T301" s="87"/>
      <c r="U301" s="87"/>
      <c r="V301" s="87"/>
      <c r="W301" s="85"/>
      <c r="X301" s="87"/>
      <c r="Y301" s="28"/>
      <c r="Z301" s="28"/>
      <c r="AA301" s="89"/>
      <c r="AB301" s="89"/>
      <c r="AC301" s="89"/>
      <c r="AD301" s="89"/>
      <c r="AE301" s="89"/>
      <c r="AF301" s="89"/>
      <c r="AG301" s="84"/>
      <c r="AH301" s="89"/>
      <c r="AI301" s="89"/>
      <c r="AJ301" s="89"/>
      <c r="AK301" s="89"/>
      <c r="AL301" s="89"/>
      <c r="AM301" s="127"/>
      <c r="AN301" s="127"/>
      <c r="AO301" s="89"/>
      <c r="AP301" s="89"/>
      <c r="AQ301" s="89"/>
      <c r="AR301" s="89"/>
      <c r="AS301" s="127"/>
      <c r="AT301" s="127"/>
      <c r="AU301" s="89"/>
      <c r="AV301" s="89"/>
      <c r="AW301" s="89"/>
      <c r="AX301" s="89"/>
      <c r="AY301" s="127"/>
      <c r="AZ301" s="127"/>
      <c r="BA301" s="89"/>
      <c r="BB301" s="89"/>
    </row>
    <row r="302" spans="1:54" ht="29.25" customHeight="1" thickBot="1" x14ac:dyDescent="0.25">
      <c r="A302" s="21"/>
      <c r="B302" s="100"/>
      <c r="C302" s="100"/>
      <c r="D302" s="55" t="s">
        <v>153</v>
      </c>
      <c r="E302" s="21"/>
      <c r="F302" s="95"/>
      <c r="G302" s="95"/>
      <c r="H302" s="95">
        <f>SUM(H292:H294)</f>
        <v>50800</v>
      </c>
      <c r="I302" s="95">
        <f>SUM(I292:I300)</f>
        <v>40000</v>
      </c>
      <c r="J302" s="95">
        <f t="shared" ref="J302:AJ302" si="408">SUM(J292:J300)</f>
        <v>10800</v>
      </c>
      <c r="K302" s="95">
        <f t="shared" si="408"/>
        <v>0</v>
      </c>
      <c r="L302" s="95">
        <f t="shared" si="408"/>
        <v>0</v>
      </c>
      <c r="M302" s="95">
        <f t="shared" si="408"/>
        <v>0</v>
      </c>
      <c r="N302" s="95">
        <f t="shared" si="408"/>
        <v>0</v>
      </c>
      <c r="O302" s="95">
        <f t="shared" si="408"/>
        <v>0</v>
      </c>
      <c r="P302" s="95">
        <f t="shared" si="408"/>
        <v>0</v>
      </c>
      <c r="Q302" s="95">
        <f t="shared" ref="Q302:R302" si="409">SUM(Q292:Q300)</f>
        <v>20422</v>
      </c>
      <c r="R302" s="95">
        <f t="shared" si="409"/>
        <v>20422</v>
      </c>
      <c r="S302" s="95">
        <f t="shared" si="408"/>
        <v>16503</v>
      </c>
      <c r="T302" s="95">
        <f t="shared" si="408"/>
        <v>3919</v>
      </c>
      <c r="U302" s="95">
        <f t="shared" si="408"/>
        <v>0</v>
      </c>
      <c r="V302" s="95">
        <f t="shared" si="408"/>
        <v>0</v>
      </c>
      <c r="W302" s="95">
        <f t="shared" si="408"/>
        <v>0</v>
      </c>
      <c r="X302" s="95">
        <f t="shared" si="408"/>
        <v>0</v>
      </c>
      <c r="Y302" s="95">
        <f t="shared" si="408"/>
        <v>0</v>
      </c>
      <c r="Z302" s="95">
        <f t="shared" si="408"/>
        <v>0</v>
      </c>
      <c r="AA302" s="95">
        <f t="shared" si="408"/>
        <v>71222</v>
      </c>
      <c r="AB302" s="95">
        <f t="shared" si="408"/>
        <v>71222</v>
      </c>
      <c r="AC302" s="95">
        <f t="shared" si="408"/>
        <v>56503</v>
      </c>
      <c r="AD302" s="95">
        <f t="shared" si="408"/>
        <v>14719</v>
      </c>
      <c r="AE302" s="95">
        <f t="shared" si="408"/>
        <v>0</v>
      </c>
      <c r="AF302" s="95">
        <f t="shared" si="408"/>
        <v>0</v>
      </c>
      <c r="AG302" s="95">
        <f t="shared" si="408"/>
        <v>0</v>
      </c>
      <c r="AH302" s="95">
        <f t="shared" si="408"/>
        <v>0</v>
      </c>
      <c r="AI302" s="95">
        <f t="shared" si="408"/>
        <v>0</v>
      </c>
      <c r="AJ302" s="95">
        <f t="shared" si="408"/>
        <v>0</v>
      </c>
      <c r="AK302" s="95">
        <f t="shared" ref="AK302:BB302" si="410">SUM(AK292:AK294)</f>
        <v>0</v>
      </c>
      <c r="AL302" s="95">
        <f t="shared" si="410"/>
        <v>0</v>
      </c>
      <c r="AM302" s="95">
        <f>SUM(AM292:AM294)</f>
        <v>0</v>
      </c>
      <c r="AN302" s="95">
        <f>SUM(AN292:AN294)</f>
        <v>0</v>
      </c>
      <c r="AO302" s="95">
        <f>SUM(AO292:AO294)</f>
        <v>0</v>
      </c>
      <c r="AP302" s="95">
        <f>SUM(AP292:AP294)</f>
        <v>0</v>
      </c>
      <c r="AQ302" s="95">
        <f t="shared" si="410"/>
        <v>0</v>
      </c>
      <c r="AR302" s="95">
        <f t="shared" si="410"/>
        <v>0</v>
      </c>
      <c r="AS302" s="95">
        <f>SUM(AS292:AS294)</f>
        <v>0</v>
      </c>
      <c r="AT302" s="95">
        <f>SUM(AT292:AT294)</f>
        <v>0</v>
      </c>
      <c r="AU302" s="95">
        <f>SUM(AU292:AU294)</f>
        <v>0</v>
      </c>
      <c r="AV302" s="95">
        <f>SUM(AV292:AV294)</f>
        <v>0</v>
      </c>
      <c r="AW302" s="95">
        <f t="shared" si="410"/>
        <v>0</v>
      </c>
      <c r="AX302" s="95">
        <f t="shared" si="410"/>
        <v>0</v>
      </c>
      <c r="AY302" s="95">
        <f t="shared" si="410"/>
        <v>0</v>
      </c>
      <c r="AZ302" s="95">
        <f t="shared" si="410"/>
        <v>0</v>
      </c>
      <c r="BA302" s="95">
        <f t="shared" si="410"/>
        <v>0</v>
      </c>
      <c r="BB302" s="95">
        <f t="shared" si="410"/>
        <v>0</v>
      </c>
    </row>
    <row r="303" spans="1:54" s="28" customFormat="1" ht="9" customHeight="1" thickBot="1" x14ac:dyDescent="0.25">
      <c r="A303" s="61"/>
      <c r="B303" s="62"/>
      <c r="C303" s="62"/>
      <c r="D303" s="63"/>
      <c r="E303" s="21"/>
      <c r="F303" s="93"/>
      <c r="G303" s="93"/>
      <c r="H303" s="93"/>
      <c r="I303" s="93"/>
      <c r="J303" s="93"/>
      <c r="K303" s="93"/>
      <c r="L303" s="93"/>
      <c r="M303" s="93"/>
      <c r="N303" s="93"/>
      <c r="O303" s="93"/>
      <c r="P303" s="93"/>
      <c r="Q303" s="87"/>
      <c r="R303" s="87"/>
      <c r="S303" s="87"/>
      <c r="T303" s="87"/>
      <c r="U303" s="87"/>
      <c r="V303" s="87"/>
      <c r="W303" s="85"/>
      <c r="X303" s="87"/>
      <c r="AA303" s="93"/>
      <c r="AB303" s="93"/>
      <c r="AC303" s="93"/>
      <c r="AD303" s="93"/>
      <c r="AE303" s="93"/>
      <c r="AF303" s="93"/>
      <c r="AG303" s="93"/>
      <c r="AH303" s="93"/>
      <c r="AI303" s="93"/>
      <c r="AJ303" s="93"/>
      <c r="AK303" s="93"/>
      <c r="AL303" s="93"/>
      <c r="AM303" s="79"/>
      <c r="AN303" s="79"/>
      <c r="AO303" s="93"/>
      <c r="AP303" s="93"/>
      <c r="AQ303" s="93"/>
      <c r="AR303" s="93"/>
      <c r="AS303" s="79"/>
      <c r="AT303" s="79"/>
      <c r="AU303" s="93"/>
      <c r="AV303" s="93"/>
      <c r="AW303" s="93"/>
      <c r="AX303" s="93"/>
      <c r="AY303" s="79"/>
      <c r="AZ303" s="79"/>
      <c r="BA303" s="93"/>
      <c r="BB303" s="93"/>
    </row>
    <row r="304" spans="1:54" s="68" customFormat="1" ht="24" customHeight="1" thickBot="1" x14ac:dyDescent="0.25">
      <c r="A304" s="92"/>
      <c r="B304" s="120">
        <v>300000</v>
      </c>
      <c r="C304" s="121"/>
      <c r="D304" s="55" t="s">
        <v>154</v>
      </c>
      <c r="E304" s="92"/>
      <c r="F304" s="95"/>
      <c r="G304" s="95"/>
      <c r="H304" s="95">
        <f>SUM(H266+H273+H280+H287+H302)</f>
        <v>63300</v>
      </c>
      <c r="I304" s="95">
        <f t="shared" ref="I304:BB304" si="411">SUM(I266+I273+I280+I287+I302)</f>
        <v>49843</v>
      </c>
      <c r="J304" s="95">
        <f t="shared" si="411"/>
        <v>13457</v>
      </c>
      <c r="K304" s="95">
        <f t="shared" si="411"/>
        <v>0</v>
      </c>
      <c r="L304" s="95">
        <f t="shared" si="411"/>
        <v>0</v>
      </c>
      <c r="M304" s="95">
        <f t="shared" si="411"/>
        <v>0</v>
      </c>
      <c r="N304" s="95">
        <f t="shared" si="411"/>
        <v>0</v>
      </c>
      <c r="O304" s="95">
        <f t="shared" si="411"/>
        <v>0</v>
      </c>
      <c r="P304" s="95">
        <f t="shared" si="411"/>
        <v>0</v>
      </c>
      <c r="Q304" s="95">
        <f t="shared" ref="Q304:R304" si="412">SUM(Q266+Q273+Q280+Q287+Q302)</f>
        <v>20422</v>
      </c>
      <c r="R304" s="95">
        <f t="shared" si="412"/>
        <v>20422</v>
      </c>
      <c r="S304" s="95">
        <f t="shared" si="411"/>
        <v>16503</v>
      </c>
      <c r="T304" s="95">
        <f t="shared" si="411"/>
        <v>3919</v>
      </c>
      <c r="U304" s="95">
        <f t="shared" si="411"/>
        <v>0</v>
      </c>
      <c r="V304" s="95">
        <f t="shared" si="411"/>
        <v>0</v>
      </c>
      <c r="W304" s="95">
        <f t="shared" si="411"/>
        <v>0</v>
      </c>
      <c r="X304" s="95">
        <f t="shared" si="411"/>
        <v>0</v>
      </c>
      <c r="Y304" s="95">
        <f t="shared" si="411"/>
        <v>0</v>
      </c>
      <c r="Z304" s="95">
        <f t="shared" si="411"/>
        <v>0</v>
      </c>
      <c r="AA304" s="95">
        <f t="shared" si="411"/>
        <v>83722</v>
      </c>
      <c r="AB304" s="95">
        <f t="shared" si="411"/>
        <v>83722</v>
      </c>
      <c r="AC304" s="95">
        <f t="shared" si="411"/>
        <v>66346</v>
      </c>
      <c r="AD304" s="95">
        <f t="shared" si="411"/>
        <v>17376</v>
      </c>
      <c r="AE304" s="95">
        <f t="shared" si="411"/>
        <v>0</v>
      </c>
      <c r="AF304" s="95">
        <f t="shared" si="411"/>
        <v>0</v>
      </c>
      <c r="AG304" s="95">
        <f t="shared" si="411"/>
        <v>0</v>
      </c>
      <c r="AH304" s="95">
        <f t="shared" si="411"/>
        <v>0</v>
      </c>
      <c r="AI304" s="95">
        <f t="shared" si="411"/>
        <v>0</v>
      </c>
      <c r="AJ304" s="95">
        <f t="shared" si="411"/>
        <v>0</v>
      </c>
      <c r="AK304" s="95">
        <f t="shared" si="411"/>
        <v>0</v>
      </c>
      <c r="AL304" s="95">
        <f t="shared" si="411"/>
        <v>0</v>
      </c>
      <c r="AM304" s="95">
        <f>SUM(AM266+AM273+AM280+AM287+AM302)</f>
        <v>0</v>
      </c>
      <c r="AN304" s="95">
        <f>SUM(AN266+AN273+AN280+AN287+AN302)</f>
        <v>0</v>
      </c>
      <c r="AO304" s="95">
        <f>SUM(AO266+AO273+AO280+AO287+AO302)</f>
        <v>0</v>
      </c>
      <c r="AP304" s="95">
        <f>SUM(AP266+AP273+AP280+AP287+AP302)</f>
        <v>0</v>
      </c>
      <c r="AQ304" s="95">
        <f t="shared" si="411"/>
        <v>0</v>
      </c>
      <c r="AR304" s="95">
        <f t="shared" si="411"/>
        <v>0</v>
      </c>
      <c r="AS304" s="95">
        <f>SUM(AS266+AS273+AS280+AS287+AS302)</f>
        <v>0</v>
      </c>
      <c r="AT304" s="95">
        <f>SUM(AT266+AT273+AT280+AT287+AT302)</f>
        <v>0</v>
      </c>
      <c r="AU304" s="95">
        <f>SUM(AU266+AU273+AU280+AU287+AU302)</f>
        <v>0</v>
      </c>
      <c r="AV304" s="95">
        <f>SUM(AV266+AV273+AV280+AV287+AV302)</f>
        <v>0</v>
      </c>
      <c r="AW304" s="95">
        <f t="shared" si="411"/>
        <v>0</v>
      </c>
      <c r="AX304" s="95">
        <f t="shared" si="411"/>
        <v>0</v>
      </c>
      <c r="AY304" s="95">
        <f t="shared" si="411"/>
        <v>0</v>
      </c>
      <c r="AZ304" s="95">
        <f t="shared" si="411"/>
        <v>0</v>
      </c>
      <c r="BA304" s="95">
        <f t="shared" si="411"/>
        <v>0</v>
      </c>
      <c r="BB304" s="95">
        <f t="shared" si="411"/>
        <v>0</v>
      </c>
    </row>
    <row r="305" spans="1:78" s="36" customFormat="1" x14ac:dyDescent="0.2">
      <c r="A305" s="14"/>
      <c r="B305" s="71"/>
      <c r="C305" s="71"/>
      <c r="D305" s="74" t="s">
        <v>148</v>
      </c>
      <c r="E305" s="14"/>
      <c r="F305" s="85"/>
      <c r="G305" s="85"/>
      <c r="H305" s="85"/>
      <c r="I305" s="85"/>
      <c r="J305" s="85"/>
      <c r="K305" s="85"/>
      <c r="L305" s="85"/>
      <c r="M305" s="85"/>
      <c r="N305" s="85"/>
      <c r="O305" s="85"/>
      <c r="P305" s="85"/>
      <c r="Q305" s="85"/>
      <c r="R305" s="85"/>
      <c r="S305" s="85"/>
      <c r="T305" s="85"/>
      <c r="U305" s="85"/>
      <c r="V305" s="85"/>
      <c r="W305" s="85"/>
      <c r="X305" s="85"/>
      <c r="Y305" s="12"/>
      <c r="Z305" s="12"/>
      <c r="AA305" s="85"/>
      <c r="AB305" s="85"/>
      <c r="AC305" s="85"/>
      <c r="AD305" s="85"/>
      <c r="AE305" s="85"/>
      <c r="AF305" s="85"/>
      <c r="AG305" s="85"/>
      <c r="AH305" s="85"/>
      <c r="AI305" s="85"/>
      <c r="AJ305" s="85"/>
      <c r="AK305" s="85"/>
      <c r="AL305" s="85"/>
      <c r="AM305" s="1"/>
      <c r="AN305" s="1"/>
      <c r="AO305" s="85"/>
      <c r="AP305" s="85"/>
      <c r="AQ305" s="85"/>
      <c r="AR305" s="85"/>
      <c r="AS305" s="1"/>
      <c r="AT305" s="1"/>
      <c r="AU305" s="85"/>
      <c r="AV305" s="85"/>
      <c r="AW305" s="85"/>
      <c r="AX305" s="85"/>
      <c r="AY305" s="1"/>
      <c r="AZ305" s="1"/>
      <c r="BA305" s="85"/>
      <c r="BB305" s="85"/>
    </row>
    <row r="306" spans="1:78" s="68" customFormat="1" ht="15.75" customHeight="1" x14ac:dyDescent="0.2">
      <c r="A306" s="36"/>
      <c r="B306" s="14"/>
      <c r="C306" s="14"/>
      <c r="D306" s="70" t="s">
        <v>60</v>
      </c>
      <c r="E306" s="29"/>
      <c r="F306" s="96"/>
      <c r="G306" s="96"/>
      <c r="H306" s="96">
        <f>SUMIF($A$258:$A$305,"kötelező",H$258:H$305)</f>
        <v>63300</v>
      </c>
      <c r="I306" s="96">
        <f t="shared" ref="I306:BB306" si="413">SUMIF($A$258:$A$305,"kötelező",I$258:I$305)</f>
        <v>49843</v>
      </c>
      <c r="J306" s="96">
        <f t="shared" si="413"/>
        <v>13457</v>
      </c>
      <c r="K306" s="96">
        <f t="shared" si="413"/>
        <v>0</v>
      </c>
      <c r="L306" s="96">
        <f t="shared" si="413"/>
        <v>0</v>
      </c>
      <c r="M306" s="96">
        <f t="shared" si="413"/>
        <v>0</v>
      </c>
      <c r="N306" s="96">
        <f t="shared" si="413"/>
        <v>0</v>
      </c>
      <c r="O306" s="96">
        <f t="shared" si="413"/>
        <v>0</v>
      </c>
      <c r="P306" s="96">
        <f t="shared" si="413"/>
        <v>0</v>
      </c>
      <c r="Q306" s="96">
        <f t="shared" si="413"/>
        <v>20422</v>
      </c>
      <c r="R306" s="96">
        <f t="shared" si="413"/>
        <v>20422</v>
      </c>
      <c r="S306" s="96">
        <f t="shared" si="413"/>
        <v>16503</v>
      </c>
      <c r="T306" s="96">
        <f t="shared" si="413"/>
        <v>3919</v>
      </c>
      <c r="U306" s="96">
        <f t="shared" si="413"/>
        <v>0</v>
      </c>
      <c r="V306" s="96">
        <f t="shared" si="413"/>
        <v>0</v>
      </c>
      <c r="W306" s="96">
        <f t="shared" si="413"/>
        <v>0</v>
      </c>
      <c r="X306" s="96">
        <f t="shared" si="413"/>
        <v>0</v>
      </c>
      <c r="Y306" s="96">
        <f t="shared" si="413"/>
        <v>0</v>
      </c>
      <c r="Z306" s="96">
        <f t="shared" si="413"/>
        <v>0</v>
      </c>
      <c r="AA306" s="96">
        <f t="shared" si="413"/>
        <v>83722</v>
      </c>
      <c r="AB306" s="96">
        <f t="shared" si="413"/>
        <v>83722</v>
      </c>
      <c r="AC306" s="96">
        <f t="shared" si="413"/>
        <v>66346</v>
      </c>
      <c r="AD306" s="96">
        <f t="shared" si="413"/>
        <v>17376</v>
      </c>
      <c r="AE306" s="96">
        <f t="shared" si="413"/>
        <v>0</v>
      </c>
      <c r="AF306" s="96">
        <f t="shared" si="413"/>
        <v>0</v>
      </c>
      <c r="AG306" s="96">
        <f t="shared" si="413"/>
        <v>0</v>
      </c>
      <c r="AH306" s="96">
        <f t="shared" si="413"/>
        <v>0</v>
      </c>
      <c r="AI306" s="96">
        <f t="shared" si="413"/>
        <v>0</v>
      </c>
      <c r="AJ306" s="96">
        <f t="shared" si="413"/>
        <v>0</v>
      </c>
      <c r="AK306" s="96">
        <f t="shared" si="413"/>
        <v>0</v>
      </c>
      <c r="AL306" s="96">
        <f t="shared" si="413"/>
        <v>0</v>
      </c>
      <c r="AM306" s="96">
        <f>SUMIF($A$258:$A$305,"kötelező",AM$258:AM$305)</f>
        <v>0</v>
      </c>
      <c r="AN306" s="96">
        <f>SUMIF($A$258:$A$305,"kötelező",AN$258:AN$305)</f>
        <v>0</v>
      </c>
      <c r="AO306" s="96">
        <f>SUMIF($A$258:$A$305,"kötelező",AO$258:AO$305)</f>
        <v>0</v>
      </c>
      <c r="AP306" s="96">
        <f>SUMIF($A$258:$A$305,"kötelező",AP$258:AP$305)</f>
        <v>0</v>
      </c>
      <c r="AQ306" s="96">
        <f t="shared" si="413"/>
        <v>0</v>
      </c>
      <c r="AR306" s="96">
        <f t="shared" si="413"/>
        <v>0</v>
      </c>
      <c r="AS306" s="96">
        <f>SUMIF($A$258:$A$305,"kötelező",AS$258:AS$305)</f>
        <v>0</v>
      </c>
      <c r="AT306" s="96">
        <f>SUMIF($A$258:$A$305,"kötelező",AT$258:AT$305)</f>
        <v>0</v>
      </c>
      <c r="AU306" s="96">
        <f>SUMIF($A$258:$A$305,"kötelező",AU$258:AU$305)</f>
        <v>0</v>
      </c>
      <c r="AV306" s="96">
        <f>SUMIF($A$258:$A$305,"kötelező",AV$258:AV$305)</f>
        <v>0</v>
      </c>
      <c r="AW306" s="96">
        <f t="shared" si="413"/>
        <v>0</v>
      </c>
      <c r="AX306" s="96">
        <f t="shared" si="413"/>
        <v>0</v>
      </c>
      <c r="AY306" s="96">
        <f t="shared" si="413"/>
        <v>0</v>
      </c>
      <c r="AZ306" s="96">
        <f t="shared" si="413"/>
        <v>0</v>
      </c>
      <c r="BA306" s="96">
        <f t="shared" si="413"/>
        <v>0</v>
      </c>
      <c r="BB306" s="96">
        <f t="shared" si="413"/>
        <v>0</v>
      </c>
      <c r="BC306" s="86"/>
      <c r="BD306" s="86"/>
      <c r="BE306" s="86"/>
      <c r="BF306" s="86"/>
      <c r="BG306" s="86"/>
      <c r="BH306" s="86"/>
      <c r="BI306" s="86"/>
      <c r="BJ306" s="86"/>
      <c r="BK306" s="86"/>
      <c r="BL306" s="86"/>
      <c r="BM306" s="86"/>
      <c r="BN306" s="86"/>
      <c r="BO306" s="86"/>
      <c r="BP306" s="86"/>
      <c r="BQ306" s="86"/>
      <c r="BR306" s="86"/>
      <c r="BS306" s="86"/>
      <c r="BT306" s="86"/>
      <c r="BU306" s="86"/>
      <c r="BV306" s="86"/>
      <c r="BW306" s="86"/>
      <c r="BX306" s="67"/>
      <c r="BY306" s="67"/>
      <c r="BZ306" s="86"/>
    </row>
    <row r="307" spans="1:78" s="97" customFormat="1" ht="15.75" customHeight="1" x14ac:dyDescent="0.2">
      <c r="A307" s="69"/>
      <c r="B307" s="29"/>
      <c r="C307" s="29"/>
      <c r="D307" s="70" t="s">
        <v>28</v>
      </c>
      <c r="E307" s="29"/>
      <c r="F307" s="96"/>
      <c r="G307" s="96"/>
      <c r="H307" s="96">
        <f>SUMIF($A$258:$A$305,"önkéntes",H$258:H$305)</f>
        <v>0</v>
      </c>
      <c r="I307" s="96">
        <f t="shared" ref="I307:BB307" si="414">SUMIF($A$258:$A$305,"önkéntes",I$258:I$305)</f>
        <v>0</v>
      </c>
      <c r="J307" s="96">
        <f t="shared" si="414"/>
        <v>0</v>
      </c>
      <c r="K307" s="96">
        <f t="shared" si="414"/>
        <v>0</v>
      </c>
      <c r="L307" s="96">
        <f t="shared" si="414"/>
        <v>0</v>
      </c>
      <c r="M307" s="96">
        <f t="shared" si="414"/>
        <v>0</v>
      </c>
      <c r="N307" s="96">
        <f t="shared" si="414"/>
        <v>0</v>
      </c>
      <c r="O307" s="96">
        <f t="shared" si="414"/>
        <v>0</v>
      </c>
      <c r="P307" s="96">
        <f t="shared" si="414"/>
        <v>0</v>
      </c>
      <c r="Q307" s="96">
        <f t="shared" si="414"/>
        <v>0</v>
      </c>
      <c r="R307" s="96">
        <f t="shared" si="414"/>
        <v>0</v>
      </c>
      <c r="S307" s="96">
        <f t="shared" si="414"/>
        <v>0</v>
      </c>
      <c r="T307" s="96">
        <f t="shared" si="414"/>
        <v>0</v>
      </c>
      <c r="U307" s="96">
        <f t="shared" si="414"/>
        <v>0</v>
      </c>
      <c r="V307" s="96">
        <f t="shared" si="414"/>
        <v>0</v>
      </c>
      <c r="W307" s="96">
        <f t="shared" si="414"/>
        <v>0</v>
      </c>
      <c r="X307" s="96">
        <f t="shared" si="414"/>
        <v>0</v>
      </c>
      <c r="Y307" s="96">
        <f t="shared" si="414"/>
        <v>0</v>
      </c>
      <c r="Z307" s="96">
        <f t="shared" si="414"/>
        <v>0</v>
      </c>
      <c r="AA307" s="96">
        <f t="shared" si="414"/>
        <v>0</v>
      </c>
      <c r="AB307" s="96">
        <f t="shared" si="414"/>
        <v>0</v>
      </c>
      <c r="AC307" s="96">
        <f t="shared" si="414"/>
        <v>0</v>
      </c>
      <c r="AD307" s="96">
        <f t="shared" si="414"/>
        <v>0</v>
      </c>
      <c r="AE307" s="96">
        <f t="shared" si="414"/>
        <v>0</v>
      </c>
      <c r="AF307" s="96">
        <f t="shared" si="414"/>
        <v>0</v>
      </c>
      <c r="AG307" s="96">
        <f t="shared" si="414"/>
        <v>0</v>
      </c>
      <c r="AH307" s="96">
        <f t="shared" si="414"/>
        <v>0</v>
      </c>
      <c r="AI307" s="96">
        <f t="shared" si="414"/>
        <v>0</v>
      </c>
      <c r="AJ307" s="96">
        <f t="shared" si="414"/>
        <v>0</v>
      </c>
      <c r="AK307" s="96">
        <f t="shared" si="414"/>
        <v>0</v>
      </c>
      <c r="AL307" s="96">
        <f t="shared" si="414"/>
        <v>0</v>
      </c>
      <c r="AM307" s="96">
        <f>SUMIF($A$258:$A$305,"önkéntes",AM$258:AM$305)</f>
        <v>0</v>
      </c>
      <c r="AN307" s="96">
        <f>SUMIF($A$258:$A$305,"önkéntes",AN$258:AN$305)</f>
        <v>0</v>
      </c>
      <c r="AO307" s="96">
        <f>SUMIF($A$258:$A$305,"önkéntes",AO$258:AO$305)</f>
        <v>0</v>
      </c>
      <c r="AP307" s="96">
        <f>SUMIF($A$258:$A$305,"önkéntes",AP$258:AP$305)</f>
        <v>0</v>
      </c>
      <c r="AQ307" s="96">
        <f t="shared" si="414"/>
        <v>0</v>
      </c>
      <c r="AR307" s="96">
        <f t="shared" si="414"/>
        <v>0</v>
      </c>
      <c r="AS307" s="96">
        <f>SUMIF($A$258:$A$305,"önkéntes",AS$258:AS$305)</f>
        <v>0</v>
      </c>
      <c r="AT307" s="96">
        <f>SUMIF($A$258:$A$305,"önkéntes",AT$258:AT$305)</f>
        <v>0</v>
      </c>
      <c r="AU307" s="96">
        <f>SUMIF($A$258:$A$305,"önkéntes",AU$258:AU$305)</f>
        <v>0</v>
      </c>
      <c r="AV307" s="96">
        <f>SUMIF($A$258:$A$305,"önkéntes",AV$258:AV$305)</f>
        <v>0</v>
      </c>
      <c r="AW307" s="96">
        <f t="shared" si="414"/>
        <v>0</v>
      </c>
      <c r="AX307" s="96">
        <f t="shared" si="414"/>
        <v>0</v>
      </c>
      <c r="AY307" s="96">
        <f t="shared" si="414"/>
        <v>0</v>
      </c>
      <c r="AZ307" s="96">
        <f t="shared" si="414"/>
        <v>0</v>
      </c>
      <c r="BA307" s="96">
        <f t="shared" si="414"/>
        <v>0</v>
      </c>
      <c r="BB307" s="96">
        <f t="shared" si="414"/>
        <v>0</v>
      </c>
      <c r="BC307" s="96"/>
      <c r="BD307" s="96"/>
      <c r="BE307" s="96"/>
      <c r="BF307" s="96"/>
      <c r="BG307" s="96"/>
      <c r="BH307" s="96"/>
      <c r="BI307" s="96"/>
      <c r="BJ307" s="96"/>
      <c r="BK307" s="96"/>
      <c r="BL307" s="96"/>
      <c r="BM307" s="96"/>
      <c r="BN307" s="96"/>
      <c r="BO307" s="96"/>
      <c r="BP307" s="96"/>
      <c r="BQ307" s="96"/>
      <c r="BR307" s="96"/>
      <c r="BS307" s="96"/>
      <c r="BT307" s="96"/>
      <c r="BU307" s="96"/>
      <c r="BV307" s="96"/>
      <c r="BW307" s="96"/>
      <c r="BX307" s="96"/>
      <c r="BY307" s="96"/>
      <c r="BZ307" s="96"/>
    </row>
    <row r="308" spans="1:78" s="97" customFormat="1" ht="15.75" customHeight="1" x14ac:dyDescent="0.2">
      <c r="A308" s="69"/>
      <c r="B308" s="29"/>
      <c r="C308" s="29"/>
      <c r="D308" s="11"/>
      <c r="E308" s="69"/>
      <c r="Q308" s="85"/>
      <c r="R308" s="85"/>
      <c r="S308" s="85"/>
      <c r="T308" s="85"/>
      <c r="U308" s="85"/>
      <c r="V308" s="85"/>
      <c r="W308" s="85"/>
      <c r="X308" s="85"/>
      <c r="Y308" s="12"/>
      <c r="Z308" s="12"/>
      <c r="AM308" s="79"/>
      <c r="AN308" s="79"/>
      <c r="AS308" s="79"/>
      <c r="AT308" s="79"/>
      <c r="AY308" s="79"/>
      <c r="AZ308" s="79"/>
      <c r="BC308" s="96"/>
      <c r="BD308" s="96"/>
      <c r="BE308" s="96"/>
      <c r="BF308" s="96"/>
      <c r="BG308" s="96"/>
      <c r="BH308" s="96"/>
      <c r="BI308" s="96"/>
      <c r="BJ308" s="96"/>
      <c r="BK308" s="96"/>
      <c r="BL308" s="96"/>
      <c r="BM308" s="96"/>
      <c r="BN308" s="96"/>
      <c r="BO308" s="96"/>
      <c r="BP308" s="96"/>
      <c r="BQ308" s="96"/>
      <c r="BR308" s="96"/>
      <c r="BS308" s="96"/>
      <c r="BT308" s="96"/>
      <c r="BU308" s="96"/>
      <c r="BV308" s="96"/>
      <c r="BW308" s="96"/>
      <c r="BX308" s="96"/>
      <c r="BY308" s="96"/>
      <c r="BZ308" s="96"/>
    </row>
    <row r="309" spans="1:78" s="36" customFormat="1" ht="15.75" customHeight="1" x14ac:dyDescent="0.2">
      <c r="A309" s="14"/>
      <c r="B309" s="25"/>
      <c r="C309" s="25"/>
      <c r="D309" s="64" t="s">
        <v>335</v>
      </c>
      <c r="E309" s="24"/>
      <c r="F309" s="94"/>
      <c r="G309" s="94"/>
      <c r="H309" s="94"/>
      <c r="I309" s="94"/>
      <c r="J309" s="94"/>
      <c r="K309" s="94"/>
      <c r="L309" s="94"/>
      <c r="M309" s="94"/>
      <c r="N309" s="94"/>
      <c r="O309" s="94"/>
      <c r="P309" s="94"/>
      <c r="Q309" s="79"/>
      <c r="R309" s="79"/>
      <c r="S309" s="79"/>
      <c r="T309" s="79"/>
      <c r="U309" s="79"/>
      <c r="V309" s="79"/>
      <c r="W309" s="85"/>
      <c r="X309" s="79"/>
      <c r="Y309" s="12"/>
      <c r="Z309" s="12"/>
      <c r="AA309" s="94"/>
      <c r="AB309" s="94"/>
      <c r="AC309" s="94"/>
      <c r="AD309" s="94"/>
      <c r="AE309" s="94"/>
      <c r="AF309" s="94"/>
      <c r="AG309" s="94"/>
      <c r="AH309" s="94"/>
      <c r="AI309" s="94"/>
      <c r="AJ309" s="94"/>
      <c r="AK309" s="94"/>
      <c r="AL309" s="94"/>
      <c r="AM309" s="79"/>
      <c r="AN309" s="79"/>
      <c r="AO309" s="94"/>
      <c r="AP309" s="94"/>
      <c r="AQ309" s="94"/>
      <c r="AR309" s="94"/>
      <c r="AS309" s="79"/>
      <c r="AT309" s="79"/>
      <c r="AU309" s="94"/>
      <c r="AV309" s="94"/>
      <c r="AW309" s="94"/>
      <c r="AX309" s="94"/>
      <c r="AY309" s="79"/>
      <c r="AZ309" s="79"/>
      <c r="BA309" s="94"/>
      <c r="BB309" s="94"/>
    </row>
    <row r="310" spans="1:78" s="97" customFormat="1" ht="15.75" customHeight="1" x14ac:dyDescent="0.2">
      <c r="A310" s="69"/>
      <c r="B310" s="29"/>
      <c r="C310" s="29"/>
      <c r="D310" s="70"/>
      <c r="E310" s="29"/>
      <c r="F310" s="96"/>
      <c r="G310" s="96"/>
      <c r="H310" s="96"/>
      <c r="I310" s="96"/>
      <c r="J310" s="96"/>
      <c r="K310" s="96"/>
      <c r="L310" s="96"/>
      <c r="M310" s="96"/>
      <c r="N310" s="96"/>
      <c r="O310" s="96"/>
      <c r="P310" s="96"/>
      <c r="Q310" s="79"/>
      <c r="R310" s="79"/>
      <c r="S310" s="79"/>
      <c r="T310" s="79"/>
      <c r="U310" s="79"/>
      <c r="V310" s="79"/>
      <c r="W310" s="85"/>
      <c r="X310" s="79"/>
      <c r="Y310" s="36"/>
      <c r="Z310" s="36"/>
      <c r="AA310" s="96"/>
      <c r="AB310" s="96"/>
      <c r="AC310" s="96"/>
      <c r="AD310" s="96"/>
      <c r="AE310" s="96"/>
      <c r="AF310" s="96"/>
      <c r="AG310" s="96"/>
      <c r="AH310" s="96"/>
      <c r="AI310" s="96"/>
      <c r="AJ310" s="96"/>
      <c r="AK310" s="96"/>
      <c r="AL310" s="96"/>
      <c r="AM310" s="85"/>
      <c r="AN310" s="85"/>
      <c r="AO310" s="96"/>
      <c r="AP310" s="96"/>
      <c r="AQ310" s="96"/>
      <c r="AR310" s="96"/>
      <c r="AS310" s="85"/>
      <c r="AT310" s="85"/>
      <c r="AU310" s="96"/>
      <c r="AV310" s="96"/>
      <c r="AW310" s="96"/>
      <c r="AX310" s="96"/>
      <c r="AY310" s="85"/>
      <c r="AZ310" s="85"/>
      <c r="BA310" s="96"/>
      <c r="BB310" s="96"/>
      <c r="BC310" s="96"/>
      <c r="BD310" s="96"/>
      <c r="BE310" s="96"/>
      <c r="BF310" s="96"/>
      <c r="BG310" s="96"/>
      <c r="BH310" s="96"/>
      <c r="BI310" s="96"/>
      <c r="BJ310" s="96"/>
      <c r="BK310" s="96"/>
      <c r="BL310" s="96"/>
      <c r="BM310" s="96"/>
      <c r="BN310" s="96"/>
      <c r="BO310" s="96"/>
      <c r="BP310" s="96"/>
      <c r="BQ310" s="96"/>
      <c r="BR310" s="96"/>
      <c r="BS310" s="96"/>
      <c r="BT310" s="96"/>
      <c r="BU310" s="96"/>
      <c r="BV310" s="96"/>
      <c r="BW310" s="96"/>
      <c r="BX310" s="96"/>
      <c r="BY310" s="96"/>
      <c r="BZ310" s="96"/>
    </row>
    <row r="311" spans="1:78" s="28" customFormat="1" x14ac:dyDescent="0.2">
      <c r="A311" s="80"/>
      <c r="B311" s="22">
        <v>550111</v>
      </c>
      <c r="C311" s="16"/>
      <c r="D311" s="40" t="s">
        <v>103</v>
      </c>
      <c r="E311" s="80"/>
      <c r="F311" s="82"/>
      <c r="G311" s="82"/>
      <c r="H311" s="82"/>
      <c r="I311" s="82"/>
      <c r="J311" s="82"/>
      <c r="K311" s="83"/>
      <c r="L311" s="83"/>
      <c r="M311" s="82"/>
      <c r="N311" s="82"/>
      <c r="O311" s="82"/>
      <c r="P311" s="82"/>
      <c r="Q311" s="79"/>
      <c r="R311" s="79"/>
      <c r="S311" s="79"/>
      <c r="T311" s="79"/>
      <c r="U311" s="79"/>
      <c r="V311" s="79"/>
      <c r="W311" s="85"/>
      <c r="X311" s="79"/>
      <c r="Y311" s="36"/>
      <c r="Z311" s="36"/>
      <c r="AA311" s="82"/>
      <c r="AB311" s="82"/>
      <c r="AC311" s="82"/>
      <c r="AD311" s="82"/>
      <c r="AE311" s="83"/>
      <c r="AF311" s="83"/>
      <c r="AG311" s="82"/>
      <c r="AH311" s="82"/>
      <c r="AI311" s="82"/>
      <c r="AJ311" s="82"/>
      <c r="AK311" s="82"/>
      <c r="AL311" s="82"/>
      <c r="AM311" s="87"/>
      <c r="AN311" s="87"/>
      <c r="AO311" s="82"/>
      <c r="AP311" s="82"/>
      <c r="AQ311" s="82"/>
      <c r="AR311" s="82"/>
      <c r="AS311" s="87"/>
      <c r="AT311" s="87"/>
      <c r="AU311" s="82"/>
      <c r="AV311" s="82"/>
      <c r="AW311" s="82"/>
      <c r="AX311" s="82"/>
      <c r="AY311" s="87"/>
      <c r="AZ311" s="87"/>
      <c r="BA311" s="82"/>
      <c r="BB311" s="82"/>
    </row>
    <row r="312" spans="1:78" s="12" customFormat="1" ht="9" customHeight="1" x14ac:dyDescent="0.2">
      <c r="A312" s="80"/>
      <c r="B312" s="41"/>
      <c r="C312" s="41"/>
      <c r="D312" s="42"/>
      <c r="E312" s="80"/>
      <c r="F312" s="84"/>
      <c r="G312" s="84"/>
      <c r="H312" s="84"/>
      <c r="I312" s="84"/>
      <c r="J312" s="84"/>
      <c r="K312" s="82"/>
      <c r="L312" s="82"/>
      <c r="M312" s="84"/>
      <c r="N312" s="84"/>
      <c r="O312" s="84"/>
      <c r="P312" s="84"/>
      <c r="Q312" s="79"/>
      <c r="R312" s="79"/>
      <c r="S312" s="79"/>
      <c r="T312" s="79"/>
      <c r="U312" s="79"/>
      <c r="V312" s="1"/>
      <c r="W312" s="128"/>
      <c r="X312" s="1"/>
      <c r="Y312" s="36"/>
      <c r="Z312" s="36"/>
      <c r="AA312" s="84"/>
      <c r="AB312" s="84"/>
      <c r="AC312" s="84"/>
      <c r="AD312" s="84"/>
      <c r="AE312" s="82"/>
      <c r="AF312" s="82"/>
      <c r="AG312" s="84"/>
      <c r="AH312" s="84"/>
      <c r="AI312" s="84"/>
      <c r="AJ312" s="84"/>
      <c r="AK312" s="84"/>
      <c r="AL312" s="84"/>
      <c r="AM312" s="87"/>
      <c r="AN312" s="87"/>
      <c r="AO312" s="84"/>
      <c r="AP312" s="84"/>
      <c r="AQ312" s="84"/>
      <c r="AR312" s="84"/>
      <c r="AS312" s="87"/>
      <c r="AT312" s="87"/>
      <c r="AU312" s="84"/>
      <c r="AV312" s="84"/>
      <c r="AW312" s="84"/>
      <c r="AX312" s="84"/>
      <c r="AY312" s="87"/>
      <c r="AZ312" s="87"/>
      <c r="BA312" s="84"/>
      <c r="BB312" s="84"/>
    </row>
    <row r="313" spans="1:78" s="28" customFormat="1" x14ac:dyDescent="0.2">
      <c r="A313" s="80"/>
      <c r="B313" s="41"/>
      <c r="C313" s="41"/>
      <c r="D313" s="72" t="s">
        <v>36</v>
      </c>
      <c r="E313" s="80"/>
      <c r="F313" s="84"/>
      <c r="G313" s="84"/>
      <c r="H313" s="84"/>
      <c r="I313" s="84"/>
      <c r="J313" s="84"/>
      <c r="K313" s="82"/>
      <c r="L313" s="82"/>
      <c r="M313" s="84"/>
      <c r="N313" s="84"/>
      <c r="O313" s="84"/>
      <c r="P313" s="84"/>
      <c r="Q313" s="67"/>
      <c r="R313" s="67"/>
      <c r="S313" s="79"/>
      <c r="T313" s="79"/>
      <c r="U313" s="79"/>
      <c r="V313" s="1"/>
      <c r="W313" s="128"/>
      <c r="X313" s="1"/>
      <c r="Y313" s="36"/>
      <c r="Z313" s="36"/>
      <c r="AA313" s="84"/>
      <c r="AB313" s="84"/>
      <c r="AC313" s="84"/>
      <c r="AD313" s="84"/>
      <c r="AE313" s="82"/>
      <c r="AF313" s="82"/>
      <c r="AG313" s="84"/>
      <c r="AH313" s="84"/>
      <c r="AI313" s="84"/>
      <c r="AJ313" s="84"/>
      <c r="AK313" s="84"/>
      <c r="AL313" s="84"/>
      <c r="AM313" s="87"/>
      <c r="AN313" s="87"/>
      <c r="AO313" s="84"/>
      <c r="AP313" s="84"/>
      <c r="AQ313" s="84"/>
      <c r="AR313" s="84"/>
      <c r="AS313" s="87"/>
      <c r="AT313" s="87"/>
      <c r="AU313" s="84"/>
      <c r="AV313" s="84"/>
      <c r="AW313" s="84"/>
      <c r="AX313" s="84"/>
      <c r="AY313" s="87"/>
      <c r="AZ313" s="87"/>
      <c r="BA313" s="84"/>
      <c r="BB313" s="84"/>
    </row>
    <row r="314" spans="1:78" ht="15.75" customHeight="1" x14ac:dyDescent="0.2">
      <c r="A314" s="80" t="s">
        <v>60</v>
      </c>
      <c r="B314" s="15"/>
      <c r="C314" s="15"/>
      <c r="D314" s="13" t="s">
        <v>62</v>
      </c>
      <c r="F314" s="82">
        <v>368</v>
      </c>
      <c r="G314" s="82"/>
      <c r="H314" s="82">
        <v>368</v>
      </c>
      <c r="I314" s="82">
        <v>290</v>
      </c>
      <c r="J314" s="82">
        <v>78</v>
      </c>
      <c r="K314" s="82"/>
      <c r="L314" s="82"/>
      <c r="M314" s="82">
        <v>0</v>
      </c>
      <c r="N314" s="84"/>
      <c r="O314" s="84"/>
      <c r="P314" s="84"/>
      <c r="Q314" s="67">
        <f>R314+V314+AM314+AN314+AS314+AT314+AY314+AZ314</f>
        <v>0</v>
      </c>
      <c r="R314" s="67">
        <f t="shared" si="366"/>
        <v>0</v>
      </c>
      <c r="S314" s="79"/>
      <c r="T314" s="79"/>
      <c r="U314" s="79"/>
      <c r="V314" s="1"/>
      <c r="W314" s="128"/>
      <c r="X314" s="1"/>
      <c r="Y314" s="36"/>
      <c r="Z314" s="36"/>
      <c r="AA314" s="82">
        <f t="shared" ref="AA314:AA317" si="415">F314+Q314</f>
        <v>368</v>
      </c>
      <c r="AB314" s="82">
        <f t="shared" ref="AB314:AB317" si="416">H314+R314</f>
        <v>368</v>
      </c>
      <c r="AC314" s="82">
        <f t="shared" ref="AC314:AC317" si="417">I314+S314</f>
        <v>290</v>
      </c>
      <c r="AD314" s="82">
        <f t="shared" ref="AD314:AD317" si="418">J314+T314</f>
        <v>78</v>
      </c>
      <c r="AE314" s="82">
        <f t="shared" ref="AE314:AE317" si="419">K314+U314</f>
        <v>0</v>
      </c>
      <c r="AF314" s="82">
        <f t="shared" ref="AF314:AF317" si="420">L314+V314</f>
        <v>0</v>
      </c>
      <c r="AG314" s="82">
        <f t="shared" ref="AG314:AG317" si="421">AH314+AI314</f>
        <v>0</v>
      </c>
      <c r="AH314" s="84">
        <f t="shared" ref="AH314:AH317" si="422">N314+X314</f>
        <v>0</v>
      </c>
      <c r="AI314" s="84">
        <f t="shared" ref="AI314:AI317" si="423">O314+Y314</f>
        <v>0</v>
      </c>
      <c r="AJ314" s="84">
        <f t="shared" ref="AJ314:AJ317" si="424">P314+Z314</f>
        <v>0</v>
      </c>
      <c r="AK314" s="84"/>
      <c r="AL314" s="84"/>
      <c r="AM314" s="79"/>
      <c r="AN314" s="79"/>
      <c r="AO314" s="84">
        <f t="shared" ref="AO314:AP317" si="425">AK314+AM314</f>
        <v>0</v>
      </c>
      <c r="AP314" s="84">
        <f t="shared" si="425"/>
        <v>0</v>
      </c>
      <c r="AQ314" s="84"/>
      <c r="AR314" s="84"/>
      <c r="AS314" s="79"/>
      <c r="AT314" s="79"/>
      <c r="AU314" s="84">
        <f t="shared" ref="AU314:AV317" si="426">AQ314+AS314</f>
        <v>0</v>
      </c>
      <c r="AV314" s="84">
        <f t="shared" si="426"/>
        <v>0</v>
      </c>
      <c r="AW314" s="84"/>
      <c r="AX314" s="84"/>
      <c r="AY314" s="79"/>
      <c r="AZ314" s="79"/>
      <c r="BA314" s="84">
        <f t="shared" ref="BA314:BB317" si="427">AW314+AY314</f>
        <v>0</v>
      </c>
      <c r="BB314" s="84">
        <f t="shared" si="427"/>
        <v>0</v>
      </c>
    </row>
    <row r="315" spans="1:78" ht="15.75" customHeight="1" x14ac:dyDescent="0.2">
      <c r="A315" s="80" t="s">
        <v>60</v>
      </c>
      <c r="B315" s="15"/>
      <c r="C315" s="15"/>
      <c r="D315" s="13" t="s">
        <v>104</v>
      </c>
      <c r="F315" s="82">
        <v>175</v>
      </c>
      <c r="G315" s="82"/>
      <c r="H315" s="82">
        <v>175</v>
      </c>
      <c r="I315" s="82">
        <v>138</v>
      </c>
      <c r="J315" s="82">
        <v>37</v>
      </c>
      <c r="K315" s="82"/>
      <c r="L315" s="82"/>
      <c r="M315" s="82">
        <v>0</v>
      </c>
      <c r="N315" s="84"/>
      <c r="O315" s="84"/>
      <c r="P315" s="84"/>
      <c r="Q315" s="67">
        <f>R315+V315+AM315+AN315+AS315+AT315+AY315+AZ315</f>
        <v>0</v>
      </c>
      <c r="R315" s="67">
        <f t="shared" si="366"/>
        <v>0</v>
      </c>
      <c r="S315" s="79"/>
      <c r="T315" s="79"/>
      <c r="U315" s="79"/>
      <c r="V315" s="1"/>
      <c r="W315" s="128"/>
      <c r="X315" s="79"/>
      <c r="Y315" s="36"/>
      <c r="Z315" s="36"/>
      <c r="AA315" s="82">
        <f t="shared" si="415"/>
        <v>175</v>
      </c>
      <c r="AB315" s="82">
        <f t="shared" si="416"/>
        <v>175</v>
      </c>
      <c r="AC315" s="82">
        <f t="shared" si="417"/>
        <v>138</v>
      </c>
      <c r="AD315" s="82">
        <f t="shared" si="418"/>
        <v>37</v>
      </c>
      <c r="AE315" s="82">
        <f t="shared" si="419"/>
        <v>0</v>
      </c>
      <c r="AF315" s="82">
        <f t="shared" si="420"/>
        <v>0</v>
      </c>
      <c r="AG315" s="82">
        <f t="shared" si="421"/>
        <v>0</v>
      </c>
      <c r="AH315" s="84">
        <f t="shared" si="422"/>
        <v>0</v>
      </c>
      <c r="AI315" s="84">
        <f t="shared" si="423"/>
        <v>0</v>
      </c>
      <c r="AJ315" s="84">
        <f t="shared" si="424"/>
        <v>0</v>
      </c>
      <c r="AK315" s="84"/>
      <c r="AL315" s="84"/>
      <c r="AM315" s="127"/>
      <c r="AN315" s="127"/>
      <c r="AO315" s="84">
        <f t="shared" si="425"/>
        <v>0</v>
      </c>
      <c r="AP315" s="84">
        <f t="shared" si="425"/>
        <v>0</v>
      </c>
      <c r="AQ315" s="84"/>
      <c r="AR315" s="84"/>
      <c r="AS315" s="127"/>
      <c r="AT315" s="127"/>
      <c r="AU315" s="84">
        <f t="shared" si="426"/>
        <v>0</v>
      </c>
      <c r="AV315" s="84">
        <f t="shared" si="426"/>
        <v>0</v>
      </c>
      <c r="AW315" s="84"/>
      <c r="AX315" s="84"/>
      <c r="AY315" s="127"/>
      <c r="AZ315" s="127"/>
      <c r="BA315" s="84">
        <f t="shared" si="427"/>
        <v>0</v>
      </c>
      <c r="BB315" s="84">
        <f t="shared" si="427"/>
        <v>0</v>
      </c>
    </row>
    <row r="316" spans="1:78" s="12" customFormat="1" ht="38.25" x14ac:dyDescent="0.2">
      <c r="A316" s="80" t="s">
        <v>60</v>
      </c>
      <c r="B316" s="76"/>
      <c r="C316" s="76"/>
      <c r="D316" s="114" t="s">
        <v>159</v>
      </c>
      <c r="E316" s="80" t="s">
        <v>162</v>
      </c>
      <c r="F316" s="82">
        <v>2057</v>
      </c>
      <c r="G316" s="82">
        <v>740</v>
      </c>
      <c r="H316" s="82">
        <v>1317</v>
      </c>
      <c r="I316" s="115"/>
      <c r="J316" s="82">
        <v>1317</v>
      </c>
      <c r="K316" s="87"/>
      <c r="L316" s="87"/>
      <c r="M316" s="82">
        <v>0</v>
      </c>
      <c r="N316" s="87"/>
      <c r="O316" s="87"/>
      <c r="P316" s="87"/>
      <c r="Q316" s="67">
        <f>R316+V316+AM316+AN316+AS316+AT316+AY316+AZ316</f>
        <v>1000</v>
      </c>
      <c r="R316" s="67">
        <f t="shared" si="366"/>
        <v>1000</v>
      </c>
      <c r="S316" s="85"/>
      <c r="T316" s="146">
        <v>1000</v>
      </c>
      <c r="U316" s="85"/>
      <c r="V316" s="85"/>
      <c r="W316" s="85"/>
      <c r="X316" s="85"/>
      <c r="Y316" s="36"/>
      <c r="Z316" s="36"/>
      <c r="AA316" s="82">
        <f t="shared" si="415"/>
        <v>3057</v>
      </c>
      <c r="AB316" s="82">
        <f t="shared" si="416"/>
        <v>2317</v>
      </c>
      <c r="AC316" s="82">
        <f t="shared" si="417"/>
        <v>0</v>
      </c>
      <c r="AD316" s="82">
        <f t="shared" si="418"/>
        <v>2317</v>
      </c>
      <c r="AE316" s="82">
        <f t="shared" si="419"/>
        <v>0</v>
      </c>
      <c r="AF316" s="82">
        <f t="shared" si="420"/>
        <v>0</v>
      </c>
      <c r="AG316" s="82">
        <f t="shared" si="421"/>
        <v>0</v>
      </c>
      <c r="AH316" s="84">
        <f t="shared" si="422"/>
        <v>0</v>
      </c>
      <c r="AI316" s="84">
        <f t="shared" si="423"/>
        <v>0</v>
      </c>
      <c r="AJ316" s="84">
        <f t="shared" si="424"/>
        <v>0</v>
      </c>
      <c r="AK316" s="87"/>
      <c r="AL316" s="87"/>
      <c r="AM316" s="79"/>
      <c r="AN316" s="79"/>
      <c r="AO316" s="84">
        <f t="shared" si="425"/>
        <v>0</v>
      </c>
      <c r="AP316" s="84">
        <f t="shared" si="425"/>
        <v>0</v>
      </c>
      <c r="AQ316" s="87"/>
      <c r="AR316" s="87"/>
      <c r="AS316" s="79"/>
      <c r="AT316" s="79"/>
      <c r="AU316" s="84">
        <f t="shared" si="426"/>
        <v>0</v>
      </c>
      <c r="AV316" s="84">
        <f t="shared" si="426"/>
        <v>0</v>
      </c>
      <c r="AW316" s="87"/>
      <c r="AX316" s="87"/>
      <c r="AY316" s="79"/>
      <c r="AZ316" s="79"/>
      <c r="BA316" s="84">
        <f t="shared" si="427"/>
        <v>0</v>
      </c>
      <c r="BB316" s="84">
        <f t="shared" si="427"/>
        <v>0</v>
      </c>
    </row>
    <row r="317" spans="1:78" s="12" customFormat="1" ht="27" customHeight="1" x14ac:dyDescent="0.2">
      <c r="A317" s="80" t="s">
        <v>60</v>
      </c>
      <c r="B317" s="76"/>
      <c r="C317" s="76"/>
      <c r="D317" s="114" t="s">
        <v>160</v>
      </c>
      <c r="E317" s="80" t="s">
        <v>163</v>
      </c>
      <c r="F317" s="82">
        <v>323</v>
      </c>
      <c r="G317" s="82"/>
      <c r="H317" s="82">
        <v>323</v>
      </c>
      <c r="I317" s="115"/>
      <c r="J317" s="82">
        <v>323</v>
      </c>
      <c r="K317" s="87"/>
      <c r="L317" s="87"/>
      <c r="M317" s="82">
        <v>0</v>
      </c>
      <c r="N317" s="87"/>
      <c r="O317" s="87"/>
      <c r="P317" s="87"/>
      <c r="Q317" s="67">
        <f>R317+V317+AM317+AN317+AS317+AT317+AY317+AZ317</f>
        <v>571</v>
      </c>
      <c r="R317" s="67">
        <f t="shared" si="366"/>
        <v>571</v>
      </c>
      <c r="S317" s="87"/>
      <c r="T317" s="146">
        <v>571</v>
      </c>
      <c r="U317" s="87"/>
      <c r="V317" s="87"/>
      <c r="W317" s="85"/>
      <c r="X317" s="87"/>
      <c r="Y317" s="28"/>
      <c r="Z317" s="28"/>
      <c r="AA317" s="82">
        <f t="shared" si="415"/>
        <v>894</v>
      </c>
      <c r="AB317" s="82">
        <f t="shared" si="416"/>
        <v>894</v>
      </c>
      <c r="AC317" s="82">
        <f t="shared" si="417"/>
        <v>0</v>
      </c>
      <c r="AD317" s="82">
        <f t="shared" si="418"/>
        <v>894</v>
      </c>
      <c r="AE317" s="82">
        <f t="shared" si="419"/>
        <v>0</v>
      </c>
      <c r="AF317" s="82">
        <f t="shared" si="420"/>
        <v>0</v>
      </c>
      <c r="AG317" s="82">
        <f t="shared" si="421"/>
        <v>0</v>
      </c>
      <c r="AH317" s="84">
        <f t="shared" si="422"/>
        <v>0</v>
      </c>
      <c r="AI317" s="84">
        <f t="shared" si="423"/>
        <v>0</v>
      </c>
      <c r="AJ317" s="84">
        <f t="shared" si="424"/>
        <v>0</v>
      </c>
      <c r="AK317" s="87"/>
      <c r="AL317" s="87"/>
      <c r="AM317" s="79"/>
      <c r="AN317" s="79"/>
      <c r="AO317" s="84">
        <f t="shared" si="425"/>
        <v>0</v>
      </c>
      <c r="AP317" s="84">
        <f t="shared" si="425"/>
        <v>0</v>
      </c>
      <c r="AQ317" s="87"/>
      <c r="AR317" s="87"/>
      <c r="AS317" s="79"/>
      <c r="AT317" s="79"/>
      <c r="AU317" s="84">
        <f t="shared" si="426"/>
        <v>0</v>
      </c>
      <c r="AV317" s="84">
        <f t="shared" si="426"/>
        <v>0</v>
      </c>
      <c r="AW317" s="87"/>
      <c r="AX317" s="87"/>
      <c r="AY317" s="79"/>
      <c r="AZ317" s="79"/>
      <c r="BA317" s="84">
        <f t="shared" si="427"/>
        <v>0</v>
      </c>
      <c r="BB317" s="84">
        <f t="shared" si="427"/>
        <v>0</v>
      </c>
    </row>
    <row r="318" spans="1:78" s="12" customFormat="1" ht="27" customHeight="1" thickBot="1" x14ac:dyDescent="0.25">
      <c r="A318" s="80"/>
      <c r="B318" s="76"/>
      <c r="C318" s="76"/>
      <c r="D318" s="114"/>
      <c r="E318" s="80"/>
      <c r="F318" s="82"/>
      <c r="G318" s="82"/>
      <c r="H318" s="82"/>
      <c r="I318" s="115"/>
      <c r="J318" s="82"/>
      <c r="K318" s="87"/>
      <c r="L318" s="87"/>
      <c r="M318" s="82"/>
      <c r="N318" s="87"/>
      <c r="O318" s="87"/>
      <c r="P318" s="87"/>
      <c r="Q318" s="87"/>
      <c r="R318" s="87"/>
      <c r="S318" s="87"/>
      <c r="T318" s="87"/>
      <c r="U318" s="87"/>
      <c r="V318" s="87"/>
      <c r="W318" s="85"/>
      <c r="X318" s="87"/>
      <c r="Y318" s="28"/>
      <c r="Z318" s="28"/>
      <c r="AA318" s="82"/>
      <c r="AB318" s="82"/>
      <c r="AC318" s="82"/>
      <c r="AD318" s="82"/>
      <c r="AE318" s="82"/>
      <c r="AF318" s="82"/>
      <c r="AG318" s="82"/>
      <c r="AH318" s="84"/>
      <c r="AI318" s="84"/>
      <c r="AJ318" s="84"/>
      <c r="AK318" s="87"/>
      <c r="AL318" s="87"/>
      <c r="AM318" s="79"/>
      <c r="AN318" s="79"/>
      <c r="AO318" s="87"/>
      <c r="AP318" s="87"/>
      <c r="AQ318" s="87"/>
      <c r="AR318" s="87"/>
      <c r="AS318" s="79"/>
      <c r="AT318" s="79"/>
      <c r="AU318" s="87"/>
      <c r="AV318" s="87"/>
      <c r="AW318" s="87"/>
      <c r="AX318" s="87"/>
      <c r="AY318" s="79"/>
      <c r="AZ318" s="79"/>
      <c r="BA318" s="87"/>
      <c r="BB318" s="87"/>
    </row>
    <row r="319" spans="1:78" ht="29.25" customHeight="1" thickBot="1" x14ac:dyDescent="0.25">
      <c r="A319" s="21"/>
      <c r="B319" s="100"/>
      <c r="C319" s="100"/>
      <c r="D319" s="55" t="s">
        <v>155</v>
      </c>
      <c r="E319" s="21"/>
      <c r="F319" s="95"/>
      <c r="G319" s="95"/>
      <c r="H319" s="95">
        <f>SUM(H314:H317)</f>
        <v>2183</v>
      </c>
      <c r="I319" s="95">
        <f t="shared" ref="I319:BB319" si="428">SUM(I314:I317)</f>
        <v>428</v>
      </c>
      <c r="J319" s="95">
        <f t="shared" si="428"/>
        <v>1755</v>
      </c>
      <c r="K319" s="95">
        <f t="shared" si="428"/>
        <v>0</v>
      </c>
      <c r="L319" s="95">
        <f t="shared" si="428"/>
        <v>0</v>
      </c>
      <c r="M319" s="95">
        <f t="shared" si="428"/>
        <v>0</v>
      </c>
      <c r="N319" s="95">
        <f t="shared" si="428"/>
        <v>0</v>
      </c>
      <c r="O319" s="95">
        <f t="shared" si="428"/>
        <v>0</v>
      </c>
      <c r="P319" s="95">
        <f t="shared" si="428"/>
        <v>0</v>
      </c>
      <c r="Q319" s="95">
        <f t="shared" ref="Q319:R319" si="429">SUM(Q314:Q317)</f>
        <v>1571</v>
      </c>
      <c r="R319" s="95">
        <f t="shared" si="429"/>
        <v>1571</v>
      </c>
      <c r="S319" s="95">
        <f t="shared" si="428"/>
        <v>0</v>
      </c>
      <c r="T319" s="95">
        <f t="shared" si="428"/>
        <v>1571</v>
      </c>
      <c r="U319" s="95">
        <f t="shared" si="428"/>
        <v>0</v>
      </c>
      <c r="V319" s="95">
        <f t="shared" si="428"/>
        <v>0</v>
      </c>
      <c r="W319" s="95">
        <f t="shared" si="428"/>
        <v>0</v>
      </c>
      <c r="X319" s="95">
        <f t="shared" si="428"/>
        <v>0</v>
      </c>
      <c r="Y319" s="95">
        <f t="shared" si="428"/>
        <v>0</v>
      </c>
      <c r="Z319" s="95">
        <f t="shared" si="428"/>
        <v>0</v>
      </c>
      <c r="AA319" s="95">
        <f t="shared" si="428"/>
        <v>4494</v>
      </c>
      <c r="AB319" s="95">
        <f t="shared" si="428"/>
        <v>3754</v>
      </c>
      <c r="AC319" s="95">
        <f t="shared" si="428"/>
        <v>428</v>
      </c>
      <c r="AD319" s="95">
        <f t="shared" si="428"/>
        <v>3326</v>
      </c>
      <c r="AE319" s="95">
        <f t="shared" si="428"/>
        <v>0</v>
      </c>
      <c r="AF319" s="95">
        <f t="shared" si="428"/>
        <v>0</v>
      </c>
      <c r="AG319" s="95">
        <f t="shared" si="428"/>
        <v>0</v>
      </c>
      <c r="AH319" s="95">
        <f t="shared" si="428"/>
        <v>0</v>
      </c>
      <c r="AI319" s="95">
        <f t="shared" si="428"/>
        <v>0</v>
      </c>
      <c r="AJ319" s="95">
        <f t="shared" si="428"/>
        <v>0</v>
      </c>
      <c r="AK319" s="95">
        <f t="shared" si="428"/>
        <v>0</v>
      </c>
      <c r="AL319" s="95">
        <f t="shared" si="428"/>
        <v>0</v>
      </c>
      <c r="AM319" s="95">
        <f>SUM(AM314:AM317)</f>
        <v>0</v>
      </c>
      <c r="AN319" s="95">
        <f>SUM(AN314:AN317)</f>
        <v>0</v>
      </c>
      <c r="AO319" s="95">
        <f>SUM(AO314:AO317)</f>
        <v>0</v>
      </c>
      <c r="AP319" s="95">
        <f>SUM(AP314:AP317)</f>
        <v>0</v>
      </c>
      <c r="AQ319" s="95">
        <f t="shared" si="428"/>
        <v>0</v>
      </c>
      <c r="AR319" s="95">
        <f t="shared" si="428"/>
        <v>0</v>
      </c>
      <c r="AS319" s="95">
        <f>SUM(AS314:AS317)</f>
        <v>0</v>
      </c>
      <c r="AT319" s="95">
        <f>SUM(AT314:AT317)</f>
        <v>0</v>
      </c>
      <c r="AU319" s="95">
        <f>SUM(AU314:AU317)</f>
        <v>0</v>
      </c>
      <c r="AV319" s="95">
        <f>SUM(AV314:AV317)</f>
        <v>0</v>
      </c>
      <c r="AW319" s="95">
        <f t="shared" si="428"/>
        <v>0</v>
      </c>
      <c r="AX319" s="95">
        <f t="shared" si="428"/>
        <v>0</v>
      </c>
      <c r="AY319" s="95">
        <f t="shared" si="428"/>
        <v>0</v>
      </c>
      <c r="AZ319" s="95">
        <f t="shared" si="428"/>
        <v>0</v>
      </c>
      <c r="BA319" s="95">
        <f t="shared" si="428"/>
        <v>0</v>
      </c>
      <c r="BB319" s="95">
        <f t="shared" si="428"/>
        <v>0</v>
      </c>
    </row>
    <row r="320" spans="1:78" s="28" customFormat="1" x14ac:dyDescent="0.2">
      <c r="A320" s="14"/>
      <c r="B320" s="51"/>
      <c r="C320" s="51"/>
      <c r="D320" s="52"/>
      <c r="E320" s="24"/>
      <c r="F320" s="85"/>
      <c r="G320" s="85"/>
      <c r="H320" s="85"/>
      <c r="I320" s="85"/>
      <c r="J320" s="85"/>
      <c r="K320" s="85"/>
      <c r="L320" s="85"/>
      <c r="M320" s="85"/>
      <c r="N320" s="85"/>
      <c r="O320" s="85"/>
      <c r="P320" s="85"/>
      <c r="Q320" s="87"/>
      <c r="R320" s="87"/>
      <c r="S320" s="87"/>
      <c r="T320" s="87"/>
      <c r="U320" s="87"/>
      <c r="V320" s="87"/>
      <c r="W320" s="85"/>
      <c r="X320" s="87"/>
      <c r="AA320" s="85"/>
      <c r="AB320" s="85"/>
      <c r="AC320" s="85"/>
      <c r="AD320" s="85"/>
      <c r="AE320" s="85"/>
      <c r="AF320" s="85"/>
      <c r="AG320" s="85"/>
      <c r="AH320" s="85"/>
      <c r="AI320" s="85"/>
      <c r="AJ320" s="85"/>
      <c r="AK320" s="85"/>
      <c r="AL320" s="85"/>
      <c r="AM320" s="79"/>
      <c r="AN320" s="79"/>
      <c r="AO320" s="85"/>
      <c r="AP320" s="85"/>
      <c r="AQ320" s="85"/>
      <c r="AR320" s="85"/>
      <c r="AS320" s="79"/>
      <c r="AT320" s="79"/>
      <c r="AU320" s="85"/>
      <c r="AV320" s="85"/>
      <c r="AW320" s="85"/>
      <c r="AX320" s="85"/>
      <c r="AY320" s="79"/>
      <c r="AZ320" s="79"/>
      <c r="BA320" s="85"/>
      <c r="BB320" s="85"/>
    </row>
    <row r="321" spans="1:54" s="28" customFormat="1" x14ac:dyDescent="0.2">
      <c r="A321" s="14"/>
      <c r="B321" s="25">
        <v>540111</v>
      </c>
      <c r="C321" s="51"/>
      <c r="D321" s="52" t="s">
        <v>105</v>
      </c>
      <c r="E321" s="24"/>
      <c r="F321" s="85"/>
      <c r="G321" s="85"/>
      <c r="H321" s="85"/>
      <c r="I321" s="85"/>
      <c r="J321" s="85"/>
      <c r="K321" s="85"/>
      <c r="L321" s="85"/>
      <c r="M321" s="85"/>
      <c r="N321" s="85"/>
      <c r="O321" s="85"/>
      <c r="P321" s="85"/>
      <c r="Q321" s="79"/>
      <c r="R321" s="79"/>
      <c r="S321" s="79"/>
      <c r="T321" s="79"/>
      <c r="U321" s="79"/>
      <c r="V321" s="79"/>
      <c r="W321" s="85"/>
      <c r="X321" s="79"/>
      <c r="Y321" s="12"/>
      <c r="Z321" s="12"/>
      <c r="AA321" s="85"/>
      <c r="AB321" s="85"/>
      <c r="AC321" s="85"/>
      <c r="AD321" s="85"/>
      <c r="AE321" s="85"/>
      <c r="AF321" s="85"/>
      <c r="AG321" s="85"/>
      <c r="AH321" s="85"/>
      <c r="AI321" s="85"/>
      <c r="AJ321" s="85"/>
      <c r="AK321" s="85"/>
      <c r="AL321" s="85"/>
      <c r="AM321" s="79"/>
      <c r="AN321" s="79"/>
      <c r="AO321" s="85"/>
      <c r="AP321" s="85"/>
      <c r="AQ321" s="85"/>
      <c r="AR321" s="85"/>
      <c r="AS321" s="79"/>
      <c r="AT321" s="79"/>
      <c r="AU321" s="85"/>
      <c r="AV321" s="85"/>
      <c r="AW321" s="85"/>
      <c r="AX321" s="85"/>
      <c r="AY321" s="79"/>
      <c r="AZ321" s="79"/>
      <c r="BA321" s="85"/>
      <c r="BB321" s="85"/>
    </row>
    <row r="322" spans="1:54" x14ac:dyDescent="0.2">
      <c r="A322" s="14"/>
      <c r="B322" s="51"/>
      <c r="C322" s="51"/>
      <c r="D322" s="52"/>
      <c r="E322" s="24"/>
      <c r="F322" s="85"/>
      <c r="G322" s="85"/>
      <c r="H322" s="85"/>
      <c r="I322" s="85"/>
      <c r="J322" s="85"/>
      <c r="K322" s="85"/>
      <c r="L322" s="85"/>
      <c r="M322" s="85"/>
      <c r="N322" s="85"/>
      <c r="O322" s="85"/>
      <c r="P322" s="85"/>
      <c r="Q322" s="127"/>
      <c r="R322" s="127"/>
      <c r="S322" s="127"/>
      <c r="T322" s="127"/>
      <c r="U322" s="127"/>
      <c r="V322" s="127"/>
      <c r="W322" s="127"/>
      <c r="X322" s="127"/>
      <c r="Y322" s="36"/>
      <c r="Z322" s="36"/>
      <c r="AA322" s="85"/>
      <c r="AB322" s="85"/>
      <c r="AC322" s="85"/>
      <c r="AD322" s="85"/>
      <c r="AE322" s="85"/>
      <c r="AF322" s="85"/>
      <c r="AG322" s="85"/>
      <c r="AH322" s="85"/>
      <c r="AI322" s="85"/>
      <c r="AJ322" s="85"/>
      <c r="AK322" s="85"/>
      <c r="AL322" s="85"/>
      <c r="AM322" s="79"/>
      <c r="AN322" s="79"/>
      <c r="AO322" s="85"/>
      <c r="AP322" s="85"/>
      <c r="AQ322" s="85"/>
      <c r="AR322" s="85"/>
      <c r="AS322" s="79"/>
      <c r="AT322" s="79"/>
      <c r="AU322" s="85"/>
      <c r="AV322" s="85"/>
      <c r="AW322" s="85"/>
      <c r="AX322" s="85"/>
      <c r="AY322" s="79"/>
      <c r="AZ322" s="79"/>
      <c r="BA322" s="85"/>
      <c r="BB322" s="85"/>
    </row>
    <row r="323" spans="1:54" x14ac:dyDescent="0.2">
      <c r="A323" s="14"/>
      <c r="B323" s="51"/>
      <c r="C323" s="51"/>
      <c r="D323" s="11" t="s">
        <v>106</v>
      </c>
      <c r="E323" s="24"/>
      <c r="F323" s="85"/>
      <c r="G323" s="85"/>
      <c r="H323" s="85"/>
      <c r="I323" s="85"/>
      <c r="J323" s="85"/>
      <c r="K323" s="85"/>
      <c r="L323" s="85"/>
      <c r="M323" s="85"/>
      <c r="N323" s="85"/>
      <c r="O323" s="85"/>
      <c r="P323" s="85"/>
      <c r="Q323" s="79"/>
      <c r="R323" s="79"/>
      <c r="S323" s="79"/>
      <c r="T323" s="79"/>
      <c r="U323" s="79"/>
      <c r="V323" s="79"/>
      <c r="W323" s="85"/>
      <c r="X323" s="79"/>
      <c r="Y323" s="36"/>
      <c r="Z323" s="36"/>
      <c r="AA323" s="85"/>
      <c r="AB323" s="85"/>
      <c r="AC323" s="85"/>
      <c r="AD323" s="85"/>
      <c r="AE323" s="85"/>
      <c r="AF323" s="85"/>
      <c r="AG323" s="85"/>
      <c r="AH323" s="85"/>
      <c r="AI323" s="85"/>
      <c r="AJ323" s="85"/>
      <c r="AK323" s="85"/>
      <c r="AL323" s="85"/>
      <c r="AM323" s="85"/>
      <c r="AN323" s="85"/>
      <c r="AO323" s="85"/>
      <c r="AP323" s="85"/>
      <c r="AQ323" s="85"/>
      <c r="AR323" s="85"/>
      <c r="AS323" s="85"/>
      <c r="AT323" s="85"/>
      <c r="AU323" s="85"/>
      <c r="AV323" s="85"/>
      <c r="AW323" s="85"/>
      <c r="AX323" s="85"/>
      <c r="AY323" s="85"/>
      <c r="AZ323" s="85"/>
      <c r="BA323" s="85"/>
      <c r="BB323" s="85"/>
    </row>
    <row r="324" spans="1:54" ht="42" customHeight="1" x14ac:dyDescent="0.2">
      <c r="A324" s="80" t="s">
        <v>60</v>
      </c>
      <c r="B324" s="41"/>
      <c r="C324" s="41"/>
      <c r="D324" s="65" t="s">
        <v>242</v>
      </c>
      <c r="E324" s="144" t="s">
        <v>240</v>
      </c>
      <c r="F324" s="82"/>
      <c r="G324" s="82"/>
      <c r="H324" s="82"/>
      <c r="I324" s="82"/>
      <c r="J324" s="82"/>
      <c r="K324" s="82"/>
      <c r="L324" s="82"/>
      <c r="M324" s="82">
        <v>0</v>
      </c>
      <c r="N324" s="84"/>
      <c r="O324" s="84"/>
      <c r="P324" s="84"/>
      <c r="Q324" s="67">
        <f>R324+V324+AM324+AN324+AS324+AT324+AY324+AZ324</f>
        <v>1695</v>
      </c>
      <c r="R324" s="67">
        <f t="shared" si="366"/>
        <v>1695</v>
      </c>
      <c r="S324" s="146"/>
      <c r="T324" s="146">
        <v>1695</v>
      </c>
      <c r="U324" s="79"/>
      <c r="V324" s="79"/>
      <c r="W324" s="85"/>
      <c r="X324" s="79"/>
      <c r="Y324" s="36"/>
      <c r="Z324" s="36"/>
      <c r="AA324" s="82">
        <f t="shared" ref="AA324" si="430">F324+Q324</f>
        <v>1695</v>
      </c>
      <c r="AB324" s="82">
        <f t="shared" ref="AB324" si="431">H324+R324</f>
        <v>1695</v>
      </c>
      <c r="AC324" s="82">
        <f t="shared" ref="AC324" si="432">I324+S324</f>
        <v>0</v>
      </c>
      <c r="AD324" s="82">
        <f t="shared" ref="AD324" si="433">J324+T324</f>
        <v>1695</v>
      </c>
      <c r="AE324" s="82">
        <f t="shared" ref="AE324" si="434">K324+U324</f>
        <v>0</v>
      </c>
      <c r="AF324" s="82">
        <f t="shared" ref="AF324" si="435">L324+V324</f>
        <v>0</v>
      </c>
      <c r="AG324" s="82">
        <f t="shared" ref="AG324" si="436">AH324+AI324</f>
        <v>0</v>
      </c>
      <c r="AH324" s="84">
        <f t="shared" ref="AH324" si="437">N324+X324</f>
        <v>0</v>
      </c>
      <c r="AI324" s="84">
        <f t="shared" ref="AI324" si="438">O324+Y324</f>
        <v>0</v>
      </c>
      <c r="AJ324" s="84">
        <f t="shared" ref="AJ324" si="439">P324+Z324</f>
        <v>0</v>
      </c>
      <c r="AK324" s="84"/>
      <c r="AL324" s="84"/>
      <c r="AM324" s="87"/>
      <c r="AN324" s="87"/>
      <c r="AO324" s="84">
        <f t="shared" ref="AO324:AP327" si="440">AK324+AM324</f>
        <v>0</v>
      </c>
      <c r="AP324" s="84">
        <f t="shared" si="440"/>
        <v>0</v>
      </c>
      <c r="AQ324" s="84"/>
      <c r="AR324" s="84"/>
      <c r="AS324" s="87"/>
      <c r="AT324" s="87"/>
      <c r="AU324" s="84">
        <f t="shared" ref="AU324:AV327" si="441">AQ324+AS324</f>
        <v>0</v>
      </c>
      <c r="AV324" s="84">
        <f t="shared" si="441"/>
        <v>0</v>
      </c>
      <c r="AW324" s="84"/>
      <c r="AX324" s="84"/>
      <c r="AY324" s="87"/>
      <c r="AZ324" s="87"/>
      <c r="BA324" s="84">
        <f t="shared" ref="BA324:BB327" si="442">AW324+AY324</f>
        <v>0</v>
      </c>
      <c r="BB324" s="84">
        <f t="shared" si="442"/>
        <v>0</v>
      </c>
    </row>
    <row r="325" spans="1:54" ht="42" customHeight="1" x14ac:dyDescent="0.2">
      <c r="A325" s="80" t="s">
        <v>60</v>
      </c>
      <c r="B325" s="41"/>
      <c r="C325" s="41"/>
      <c r="D325" s="65" t="s">
        <v>107</v>
      </c>
      <c r="E325" s="80">
        <v>2020</v>
      </c>
      <c r="F325" s="82">
        <v>1905</v>
      </c>
      <c r="G325" s="82"/>
      <c r="H325" s="82">
        <v>1905</v>
      </c>
      <c r="I325" s="82">
        <v>1500</v>
      </c>
      <c r="J325" s="82">
        <v>405</v>
      </c>
      <c r="K325" s="82"/>
      <c r="L325" s="82"/>
      <c r="M325" s="82">
        <v>0</v>
      </c>
      <c r="N325" s="84"/>
      <c r="O325" s="84"/>
      <c r="P325" s="84"/>
      <c r="Q325" s="67">
        <f>R325+V325+AM325+AN325+AS325+AT325+AY325+AZ325</f>
        <v>0</v>
      </c>
      <c r="R325" s="67">
        <f t="shared" si="366"/>
        <v>0</v>
      </c>
      <c r="S325" s="146"/>
      <c r="T325" s="146"/>
      <c r="U325" s="79"/>
      <c r="V325" s="79"/>
      <c r="W325" s="85"/>
      <c r="X325" s="79"/>
      <c r="Y325" s="36"/>
      <c r="Z325" s="36"/>
      <c r="AA325" s="82">
        <f t="shared" ref="AA325:AA326" si="443">F325+Q325</f>
        <v>1905</v>
      </c>
      <c r="AB325" s="82">
        <f t="shared" ref="AB325:AB326" si="444">H325+R325</f>
        <v>1905</v>
      </c>
      <c r="AC325" s="82">
        <f t="shared" ref="AC325:AC326" si="445">I325+S325</f>
        <v>1500</v>
      </c>
      <c r="AD325" s="82">
        <f t="shared" ref="AD325:AD326" si="446">J325+T325</f>
        <v>405</v>
      </c>
      <c r="AE325" s="82">
        <f t="shared" ref="AE325:AE326" si="447">K325+U325</f>
        <v>0</v>
      </c>
      <c r="AF325" s="82">
        <f t="shared" ref="AF325:AF326" si="448">L325+V325</f>
        <v>0</v>
      </c>
      <c r="AG325" s="82">
        <f t="shared" ref="AG325:AG326" si="449">AH325+AI325</f>
        <v>0</v>
      </c>
      <c r="AH325" s="84">
        <f t="shared" ref="AH325:AH326" si="450">N325+X325</f>
        <v>0</v>
      </c>
      <c r="AI325" s="84">
        <f t="shared" ref="AI325:AI326" si="451">O325+Y325</f>
        <v>0</v>
      </c>
      <c r="AJ325" s="84">
        <f t="shared" ref="AJ325:AJ326" si="452">P325+Z325</f>
        <v>0</v>
      </c>
      <c r="AK325" s="84"/>
      <c r="AL325" s="84"/>
      <c r="AM325" s="87"/>
      <c r="AN325" s="87"/>
      <c r="AO325" s="84">
        <f t="shared" si="440"/>
        <v>0</v>
      </c>
      <c r="AP325" s="84">
        <f t="shared" si="440"/>
        <v>0</v>
      </c>
      <c r="AQ325" s="84"/>
      <c r="AR325" s="84"/>
      <c r="AS325" s="87"/>
      <c r="AT325" s="87"/>
      <c r="AU325" s="84">
        <f t="shared" si="441"/>
        <v>0</v>
      </c>
      <c r="AV325" s="84">
        <f t="shared" si="441"/>
        <v>0</v>
      </c>
      <c r="AW325" s="84"/>
      <c r="AX325" s="84"/>
      <c r="AY325" s="87"/>
      <c r="AZ325" s="87"/>
      <c r="BA325" s="84">
        <f t="shared" si="442"/>
        <v>0</v>
      </c>
      <c r="BB325" s="84">
        <f t="shared" si="442"/>
        <v>0</v>
      </c>
    </row>
    <row r="326" spans="1:54" ht="15.75" customHeight="1" x14ac:dyDescent="0.2">
      <c r="A326" s="80" t="s">
        <v>60</v>
      </c>
      <c r="B326" s="15"/>
      <c r="C326" s="15"/>
      <c r="D326" s="13" t="s">
        <v>161</v>
      </c>
      <c r="E326" s="80" t="s">
        <v>163</v>
      </c>
      <c r="F326" s="82">
        <v>1755</v>
      </c>
      <c r="G326" s="82"/>
      <c r="H326" s="82">
        <v>1755</v>
      </c>
      <c r="I326" s="82"/>
      <c r="J326" s="82">
        <v>1755</v>
      </c>
      <c r="K326" s="82"/>
      <c r="L326" s="82"/>
      <c r="M326" s="82">
        <v>0</v>
      </c>
      <c r="N326" s="84"/>
      <c r="O326" s="84"/>
      <c r="P326" s="84"/>
      <c r="Q326" s="67">
        <f>R326+V326+AM326+AN326+AS326+AT326+AY326+AZ326</f>
        <v>0</v>
      </c>
      <c r="R326" s="67">
        <f t="shared" si="366"/>
        <v>0</v>
      </c>
      <c r="S326" s="79"/>
      <c r="T326" s="79"/>
      <c r="U326" s="79"/>
      <c r="V326" s="79"/>
      <c r="W326" s="85"/>
      <c r="X326" s="79"/>
      <c r="Y326" s="36"/>
      <c r="Z326" s="36"/>
      <c r="AA326" s="82">
        <f t="shared" si="443"/>
        <v>1755</v>
      </c>
      <c r="AB326" s="82">
        <f t="shared" si="444"/>
        <v>1755</v>
      </c>
      <c r="AC326" s="82">
        <f t="shared" si="445"/>
        <v>0</v>
      </c>
      <c r="AD326" s="82">
        <f t="shared" si="446"/>
        <v>1755</v>
      </c>
      <c r="AE326" s="82">
        <f t="shared" si="447"/>
        <v>0</v>
      </c>
      <c r="AF326" s="82">
        <f t="shared" si="448"/>
        <v>0</v>
      </c>
      <c r="AG326" s="82">
        <f t="shared" si="449"/>
        <v>0</v>
      </c>
      <c r="AH326" s="84">
        <f t="shared" si="450"/>
        <v>0</v>
      </c>
      <c r="AI326" s="84">
        <f t="shared" si="451"/>
        <v>0</v>
      </c>
      <c r="AJ326" s="84">
        <f t="shared" si="452"/>
        <v>0</v>
      </c>
      <c r="AK326" s="84"/>
      <c r="AL326" s="84"/>
      <c r="AM326" s="87"/>
      <c r="AN326" s="87"/>
      <c r="AO326" s="84">
        <f t="shared" si="440"/>
        <v>0</v>
      </c>
      <c r="AP326" s="84">
        <f t="shared" si="440"/>
        <v>0</v>
      </c>
      <c r="AQ326" s="84"/>
      <c r="AR326" s="84"/>
      <c r="AS326" s="87"/>
      <c r="AT326" s="87"/>
      <c r="AU326" s="84">
        <f t="shared" si="441"/>
        <v>0</v>
      </c>
      <c r="AV326" s="84">
        <f t="shared" si="441"/>
        <v>0</v>
      </c>
      <c r="AW326" s="84"/>
      <c r="AX326" s="84"/>
      <c r="AY326" s="87"/>
      <c r="AZ326" s="87"/>
      <c r="BA326" s="84">
        <f t="shared" si="442"/>
        <v>0</v>
      </c>
      <c r="BB326" s="84">
        <f t="shared" si="442"/>
        <v>0</v>
      </c>
    </row>
    <row r="327" spans="1:54" ht="15.75" customHeight="1" thickBot="1" x14ac:dyDescent="0.25">
      <c r="B327" s="15"/>
      <c r="C327" s="15"/>
      <c r="D327" s="65" t="s">
        <v>243</v>
      </c>
      <c r="F327" s="82"/>
      <c r="G327" s="82"/>
      <c r="H327" s="82"/>
      <c r="I327" s="82"/>
      <c r="J327" s="82"/>
      <c r="K327" s="82"/>
      <c r="L327" s="82"/>
      <c r="M327" s="82">
        <v>0</v>
      </c>
      <c r="N327" s="84"/>
      <c r="O327" s="84"/>
      <c r="P327" s="84"/>
      <c r="Q327" s="67">
        <f>R327+V327+AM327+AN327+AS327+AT327+AY327+AZ327</f>
        <v>1165</v>
      </c>
      <c r="R327" s="67">
        <f t="shared" si="366"/>
        <v>1165</v>
      </c>
      <c r="S327" s="79">
        <v>1165</v>
      </c>
      <c r="T327" s="79"/>
      <c r="U327" s="79"/>
      <c r="V327" s="79"/>
      <c r="W327" s="85"/>
      <c r="X327" s="79"/>
      <c r="Y327" s="36"/>
      <c r="Z327" s="36"/>
      <c r="AA327" s="82">
        <f t="shared" ref="AA327" si="453">F327+Q327</f>
        <v>1165</v>
      </c>
      <c r="AB327" s="82">
        <f t="shared" ref="AB327" si="454">H327+R327</f>
        <v>1165</v>
      </c>
      <c r="AC327" s="82">
        <f t="shared" ref="AC327" si="455">I327+S327</f>
        <v>1165</v>
      </c>
      <c r="AD327" s="82">
        <f t="shared" ref="AD327" si="456">J327+T327</f>
        <v>0</v>
      </c>
      <c r="AE327" s="82">
        <f t="shared" ref="AE327" si="457">K327+U327</f>
        <v>0</v>
      </c>
      <c r="AF327" s="82">
        <f t="shared" ref="AF327" si="458">L327+V327</f>
        <v>0</v>
      </c>
      <c r="AG327" s="82">
        <f t="shared" ref="AG327" si="459">AH327+AI327</f>
        <v>0</v>
      </c>
      <c r="AH327" s="84">
        <f t="shared" ref="AH327" si="460">N327+X327</f>
        <v>0</v>
      </c>
      <c r="AI327" s="84">
        <f t="shared" ref="AI327" si="461">O327+Y327</f>
        <v>0</v>
      </c>
      <c r="AJ327" s="84">
        <f t="shared" ref="AJ327" si="462">P327+Z327</f>
        <v>0</v>
      </c>
      <c r="AK327" s="84"/>
      <c r="AL327" s="84"/>
      <c r="AM327" s="87"/>
      <c r="AN327" s="87"/>
      <c r="AO327" s="84">
        <f t="shared" si="440"/>
        <v>0</v>
      </c>
      <c r="AP327" s="84">
        <f t="shared" si="440"/>
        <v>0</v>
      </c>
      <c r="AQ327" s="84"/>
      <c r="AR327" s="84"/>
      <c r="AS327" s="87"/>
      <c r="AT327" s="87"/>
      <c r="AU327" s="84">
        <f t="shared" si="441"/>
        <v>0</v>
      </c>
      <c r="AV327" s="84">
        <f t="shared" si="441"/>
        <v>0</v>
      </c>
      <c r="AW327" s="84"/>
      <c r="AX327" s="84"/>
      <c r="AY327" s="87"/>
      <c r="AZ327" s="87"/>
      <c r="BA327" s="84">
        <f t="shared" si="442"/>
        <v>0</v>
      </c>
      <c r="BB327" s="84">
        <f t="shared" si="442"/>
        <v>0</v>
      </c>
    </row>
    <row r="328" spans="1:54" ht="29.25" customHeight="1" thickBot="1" x14ac:dyDescent="0.25">
      <c r="A328" s="21"/>
      <c r="B328" s="100"/>
      <c r="C328" s="100"/>
      <c r="D328" s="55" t="s">
        <v>303</v>
      </c>
      <c r="E328" s="21"/>
      <c r="F328" s="95"/>
      <c r="G328" s="95"/>
      <c r="H328" s="95">
        <f>SUM(H325:H326)</f>
        <v>3660</v>
      </c>
      <c r="I328" s="95">
        <f t="shared" ref="I328:BB328" si="463">SUM(I325:I326)</f>
        <v>1500</v>
      </c>
      <c r="J328" s="95">
        <f t="shared" si="463"/>
        <v>2160</v>
      </c>
      <c r="K328" s="95">
        <f t="shared" si="463"/>
        <v>0</v>
      </c>
      <c r="L328" s="95">
        <f t="shared" si="463"/>
        <v>0</v>
      </c>
      <c r="M328" s="95">
        <f t="shared" si="463"/>
        <v>0</v>
      </c>
      <c r="N328" s="95">
        <f t="shared" si="463"/>
        <v>0</v>
      </c>
      <c r="O328" s="95">
        <f t="shared" si="463"/>
        <v>0</v>
      </c>
      <c r="P328" s="95">
        <f t="shared" si="463"/>
        <v>0</v>
      </c>
      <c r="Q328" s="95">
        <f t="shared" ref="Q328:R328" si="464">SUM(Q324:Q327)</f>
        <v>2860</v>
      </c>
      <c r="R328" s="95">
        <f t="shared" si="464"/>
        <v>2860</v>
      </c>
      <c r="S328" s="95">
        <f>SUM(S324:S327)</f>
        <v>1165</v>
      </c>
      <c r="T328" s="95">
        <f t="shared" ref="T328:AJ328" si="465">SUM(T324:T327)</f>
        <v>1695</v>
      </c>
      <c r="U328" s="95">
        <f t="shared" si="465"/>
        <v>0</v>
      </c>
      <c r="V328" s="95">
        <f t="shared" si="465"/>
        <v>0</v>
      </c>
      <c r="W328" s="95">
        <f t="shared" si="465"/>
        <v>0</v>
      </c>
      <c r="X328" s="95">
        <f t="shared" si="465"/>
        <v>0</v>
      </c>
      <c r="Y328" s="95">
        <f t="shared" si="465"/>
        <v>0</v>
      </c>
      <c r="Z328" s="95">
        <f t="shared" si="465"/>
        <v>0</v>
      </c>
      <c r="AA328" s="95">
        <f>SUM(AA324:AA327)</f>
        <v>6520</v>
      </c>
      <c r="AB328" s="95">
        <f t="shared" si="465"/>
        <v>6520</v>
      </c>
      <c r="AC328" s="95">
        <f t="shared" si="465"/>
        <v>2665</v>
      </c>
      <c r="AD328" s="95">
        <f t="shared" si="465"/>
        <v>3855</v>
      </c>
      <c r="AE328" s="95">
        <f t="shared" si="465"/>
        <v>0</v>
      </c>
      <c r="AF328" s="95">
        <f t="shared" si="465"/>
        <v>0</v>
      </c>
      <c r="AG328" s="95">
        <f t="shared" si="465"/>
        <v>0</v>
      </c>
      <c r="AH328" s="95">
        <f t="shared" si="465"/>
        <v>0</v>
      </c>
      <c r="AI328" s="95">
        <f t="shared" si="465"/>
        <v>0</v>
      </c>
      <c r="AJ328" s="95">
        <f t="shared" si="465"/>
        <v>0</v>
      </c>
      <c r="AK328" s="95">
        <f t="shared" si="463"/>
        <v>0</v>
      </c>
      <c r="AL328" s="95">
        <f t="shared" si="463"/>
        <v>0</v>
      </c>
      <c r="AM328" s="95">
        <f>SUM(AM325:AM326)</f>
        <v>0</v>
      </c>
      <c r="AN328" s="95">
        <f>SUM(AN325:AN326)</f>
        <v>0</v>
      </c>
      <c r="AO328" s="95">
        <f>SUM(AO325:AO326)</f>
        <v>0</v>
      </c>
      <c r="AP328" s="95">
        <f>SUM(AP325:AP326)</f>
        <v>0</v>
      </c>
      <c r="AQ328" s="95">
        <f t="shared" si="463"/>
        <v>0</v>
      </c>
      <c r="AR328" s="95">
        <f t="shared" si="463"/>
        <v>0</v>
      </c>
      <c r="AS328" s="95">
        <f>SUM(AS325:AS326)</f>
        <v>0</v>
      </c>
      <c r="AT328" s="95">
        <f>SUM(AT325:AT326)</f>
        <v>0</v>
      </c>
      <c r="AU328" s="95">
        <f>SUM(AU325:AU326)</f>
        <v>0</v>
      </c>
      <c r="AV328" s="95">
        <f>SUM(AV325:AV326)</f>
        <v>0</v>
      </c>
      <c r="AW328" s="95">
        <f t="shared" si="463"/>
        <v>0</v>
      </c>
      <c r="AX328" s="95">
        <f t="shared" si="463"/>
        <v>0</v>
      </c>
      <c r="AY328" s="95">
        <f t="shared" si="463"/>
        <v>0</v>
      </c>
      <c r="AZ328" s="95">
        <f t="shared" si="463"/>
        <v>0</v>
      </c>
      <c r="BA328" s="95">
        <f t="shared" si="463"/>
        <v>0</v>
      </c>
      <c r="BB328" s="95">
        <f t="shared" si="463"/>
        <v>0</v>
      </c>
    </row>
    <row r="329" spans="1:54" x14ac:dyDescent="0.2">
      <c r="A329" s="29"/>
      <c r="B329" s="30"/>
      <c r="C329" s="30"/>
      <c r="D329" s="11"/>
      <c r="E329" s="29"/>
      <c r="F329" s="87"/>
      <c r="G329" s="87"/>
      <c r="H329" s="87"/>
      <c r="I329" s="87"/>
      <c r="J329" s="87"/>
      <c r="K329" s="87"/>
      <c r="L329" s="87"/>
      <c r="M329" s="87"/>
      <c r="N329" s="87"/>
      <c r="O329" s="87"/>
      <c r="P329" s="87"/>
      <c r="Q329" s="79"/>
      <c r="R329" s="79"/>
      <c r="S329" s="79"/>
      <c r="T329" s="79"/>
      <c r="U329" s="79"/>
      <c r="V329" s="79"/>
      <c r="W329" s="85"/>
      <c r="X329" s="79"/>
      <c r="Y329" s="36"/>
      <c r="Z329" s="36"/>
      <c r="AA329" s="87"/>
      <c r="AB329" s="87"/>
      <c r="AC329" s="87"/>
      <c r="AD329" s="87"/>
      <c r="AE329" s="87"/>
      <c r="AF329" s="87"/>
      <c r="AG329" s="87"/>
      <c r="AH329" s="87"/>
      <c r="AI329" s="87"/>
      <c r="AJ329" s="87"/>
      <c r="AK329" s="87"/>
      <c r="AL329" s="87"/>
      <c r="AM329" s="79"/>
      <c r="AN329" s="79"/>
      <c r="AO329" s="87"/>
      <c r="AP329" s="87"/>
      <c r="AQ329" s="87"/>
      <c r="AR329" s="87"/>
      <c r="AS329" s="79"/>
      <c r="AT329" s="79"/>
      <c r="AU329" s="87"/>
      <c r="AV329" s="87"/>
      <c r="AW329" s="87"/>
      <c r="AX329" s="87"/>
      <c r="AY329" s="79"/>
      <c r="AZ329" s="79"/>
      <c r="BA329" s="87"/>
      <c r="BB329" s="87"/>
    </row>
    <row r="330" spans="1:54" x14ac:dyDescent="0.2">
      <c r="B330" s="22">
        <v>540101</v>
      </c>
      <c r="D330" s="40" t="s">
        <v>108</v>
      </c>
      <c r="F330" s="82"/>
      <c r="G330" s="82"/>
      <c r="H330" s="82"/>
      <c r="I330" s="82"/>
      <c r="J330" s="82"/>
      <c r="K330" s="83"/>
      <c r="L330" s="83"/>
      <c r="M330" s="82"/>
      <c r="N330" s="82"/>
      <c r="O330" s="82"/>
      <c r="P330" s="82"/>
      <c r="Q330" s="85"/>
      <c r="R330" s="85"/>
      <c r="S330" s="85"/>
      <c r="T330" s="85"/>
      <c r="U330" s="85"/>
      <c r="V330" s="85"/>
      <c r="W330" s="85"/>
      <c r="X330" s="85"/>
      <c r="Y330" s="36"/>
      <c r="Z330" s="36"/>
      <c r="AA330" s="82"/>
      <c r="AB330" s="82"/>
      <c r="AC330" s="82"/>
      <c r="AD330" s="82"/>
      <c r="AE330" s="83"/>
      <c r="AF330" s="83"/>
      <c r="AG330" s="82"/>
      <c r="AH330" s="82"/>
      <c r="AI330" s="82"/>
      <c r="AJ330" s="82"/>
      <c r="AK330" s="82"/>
      <c r="AL330" s="82"/>
      <c r="AM330" s="79"/>
      <c r="AN330" s="79"/>
      <c r="AO330" s="82"/>
      <c r="AP330" s="82"/>
      <c r="AQ330" s="82"/>
      <c r="AR330" s="82"/>
      <c r="AS330" s="79"/>
      <c r="AT330" s="79"/>
      <c r="AU330" s="82"/>
      <c r="AV330" s="82"/>
      <c r="AW330" s="82"/>
      <c r="AX330" s="82"/>
      <c r="AY330" s="79"/>
      <c r="AZ330" s="79"/>
      <c r="BA330" s="82"/>
      <c r="BB330" s="82"/>
    </row>
    <row r="331" spans="1:54" x14ac:dyDescent="0.2">
      <c r="B331" s="41"/>
      <c r="C331" s="41"/>
      <c r="D331" s="42"/>
      <c r="F331" s="84"/>
      <c r="G331" s="84"/>
      <c r="H331" s="84"/>
      <c r="I331" s="84"/>
      <c r="J331" s="84"/>
      <c r="K331" s="82"/>
      <c r="L331" s="82"/>
      <c r="M331" s="84"/>
      <c r="N331" s="84"/>
      <c r="O331" s="84"/>
      <c r="P331" s="84"/>
      <c r="Q331" s="87"/>
      <c r="R331" s="87"/>
      <c r="S331" s="87"/>
      <c r="T331" s="87"/>
      <c r="U331" s="87"/>
      <c r="V331" s="87"/>
      <c r="W331" s="85"/>
      <c r="X331" s="87"/>
      <c r="Y331" s="28"/>
      <c r="Z331" s="28"/>
      <c r="AA331" s="84"/>
      <c r="AB331" s="84"/>
      <c r="AC331" s="84"/>
      <c r="AD331" s="84"/>
      <c r="AE331" s="82"/>
      <c r="AF331" s="82"/>
      <c r="AG331" s="84"/>
      <c r="AH331" s="84"/>
      <c r="AI331" s="84"/>
      <c r="AJ331" s="84"/>
      <c r="AK331" s="84"/>
      <c r="AL331" s="84"/>
      <c r="AM331" s="79"/>
      <c r="AN331" s="79"/>
      <c r="AO331" s="84"/>
      <c r="AP331" s="84"/>
      <c r="AQ331" s="84"/>
      <c r="AR331" s="84"/>
      <c r="AS331" s="79"/>
      <c r="AT331" s="79"/>
      <c r="AU331" s="84"/>
      <c r="AV331" s="84"/>
      <c r="AW331" s="84"/>
      <c r="AX331" s="84"/>
      <c r="AY331" s="79"/>
      <c r="AZ331" s="79"/>
      <c r="BA331" s="84"/>
      <c r="BB331" s="84"/>
    </row>
    <row r="332" spans="1:54" x14ac:dyDescent="0.2">
      <c r="B332" s="41"/>
      <c r="C332" s="41"/>
      <c r="D332" s="72" t="s">
        <v>36</v>
      </c>
      <c r="F332" s="84"/>
      <c r="G332" s="84"/>
      <c r="H332" s="84"/>
      <c r="I332" s="84"/>
      <c r="J332" s="84"/>
      <c r="K332" s="82"/>
      <c r="L332" s="82"/>
      <c r="M332" s="84"/>
      <c r="N332" s="84"/>
      <c r="O332" s="84"/>
      <c r="P332" s="84"/>
      <c r="Q332" s="87"/>
      <c r="R332" s="87"/>
      <c r="S332" s="87"/>
      <c r="T332" s="87"/>
      <c r="U332" s="87"/>
      <c r="V332" s="87"/>
      <c r="W332" s="85"/>
      <c r="X332" s="87"/>
      <c r="Y332" s="28"/>
      <c r="Z332" s="28"/>
      <c r="AA332" s="84"/>
      <c r="AB332" s="84"/>
      <c r="AC332" s="84"/>
      <c r="AD332" s="84"/>
      <c r="AE332" s="82"/>
      <c r="AF332" s="82"/>
      <c r="AG332" s="84"/>
      <c r="AH332" s="84"/>
      <c r="AI332" s="84"/>
      <c r="AJ332" s="84"/>
      <c r="AK332" s="84"/>
      <c r="AL332" s="84"/>
      <c r="AM332" s="79"/>
      <c r="AN332" s="79"/>
      <c r="AO332" s="84"/>
      <c r="AP332" s="84"/>
      <c r="AQ332" s="84"/>
      <c r="AR332" s="84"/>
      <c r="AS332" s="79"/>
      <c r="AT332" s="79"/>
      <c r="AU332" s="84"/>
      <c r="AV332" s="84"/>
      <c r="AW332" s="84"/>
      <c r="AX332" s="84"/>
      <c r="AY332" s="79"/>
      <c r="AZ332" s="79"/>
      <c r="BA332" s="84"/>
      <c r="BB332" s="84"/>
    </row>
    <row r="333" spans="1:54" ht="30" customHeight="1" x14ac:dyDescent="0.2">
      <c r="B333" s="41"/>
      <c r="C333" s="41"/>
      <c r="D333" s="5" t="s">
        <v>239</v>
      </c>
      <c r="E333" s="144" t="s">
        <v>240</v>
      </c>
      <c r="F333" s="82"/>
      <c r="G333" s="82"/>
      <c r="H333" s="82"/>
      <c r="I333" s="82"/>
      <c r="J333" s="82"/>
      <c r="K333" s="82"/>
      <c r="L333" s="82"/>
      <c r="M333" s="82">
        <v>0</v>
      </c>
      <c r="N333" s="84"/>
      <c r="O333" s="84"/>
      <c r="P333" s="84"/>
      <c r="Q333" s="67">
        <f>R333+V333+AM333+AN333+AS333+AT333+AY333+AZ333</f>
        <v>9652</v>
      </c>
      <c r="R333" s="67">
        <f t="shared" si="366"/>
        <v>9652</v>
      </c>
      <c r="S333" s="146">
        <v>7600</v>
      </c>
      <c r="T333" s="146">
        <f>S333*0.27</f>
        <v>2052</v>
      </c>
      <c r="U333" s="79"/>
      <c r="V333" s="129"/>
      <c r="W333" s="127"/>
      <c r="X333" s="79"/>
      <c r="Y333" s="36"/>
      <c r="Z333" s="36"/>
      <c r="AA333" s="82">
        <f t="shared" ref="AA333" si="466">F333+Q333</f>
        <v>9652</v>
      </c>
      <c r="AB333" s="82">
        <f t="shared" ref="AB333" si="467">H333+R333</f>
        <v>9652</v>
      </c>
      <c r="AC333" s="82">
        <f t="shared" ref="AC333" si="468">I333+S333</f>
        <v>7600</v>
      </c>
      <c r="AD333" s="82">
        <f t="shared" ref="AD333" si="469">J333+T333</f>
        <v>2052</v>
      </c>
      <c r="AE333" s="82">
        <f t="shared" ref="AE333" si="470">K333+U333</f>
        <v>0</v>
      </c>
      <c r="AF333" s="82">
        <f t="shared" ref="AF333" si="471">L333+V333</f>
        <v>0</v>
      </c>
      <c r="AG333" s="82">
        <f t="shared" ref="AG333" si="472">AH333+AI333</f>
        <v>0</v>
      </c>
      <c r="AH333" s="84">
        <f t="shared" ref="AH333" si="473">N333+X333</f>
        <v>0</v>
      </c>
      <c r="AI333" s="84">
        <f t="shared" ref="AI333" si="474">O333+Y333</f>
        <v>0</v>
      </c>
      <c r="AJ333" s="84">
        <f t="shared" ref="AJ333" si="475">P333+Z333</f>
        <v>0</v>
      </c>
      <c r="AK333" s="84"/>
      <c r="AL333" s="84"/>
      <c r="AM333" s="79"/>
      <c r="AN333" s="79"/>
      <c r="AO333" s="84">
        <f t="shared" ref="AO333:AP337" si="476">AK333+AM333</f>
        <v>0</v>
      </c>
      <c r="AP333" s="84">
        <f t="shared" si="476"/>
        <v>0</v>
      </c>
      <c r="AQ333" s="84"/>
      <c r="AR333" s="84"/>
      <c r="AS333" s="79"/>
      <c r="AT333" s="79"/>
      <c r="AU333" s="84">
        <f t="shared" ref="AU333:AV337" si="477">AQ333+AS333</f>
        <v>0</v>
      </c>
      <c r="AV333" s="84">
        <f t="shared" si="477"/>
        <v>0</v>
      </c>
      <c r="AW333" s="84"/>
      <c r="AX333" s="84"/>
      <c r="AY333" s="79"/>
      <c r="AZ333" s="79"/>
      <c r="BA333" s="84">
        <f t="shared" ref="BA333:BB337" si="478">AW333+AY333</f>
        <v>0</v>
      </c>
      <c r="BB333" s="84">
        <f t="shared" si="478"/>
        <v>0</v>
      </c>
    </row>
    <row r="334" spans="1:54" ht="30" customHeight="1" x14ac:dyDescent="0.2">
      <c r="B334" s="41"/>
      <c r="C334" s="41"/>
      <c r="D334" s="5" t="s">
        <v>241</v>
      </c>
      <c r="E334" s="144" t="s">
        <v>240</v>
      </c>
      <c r="F334" s="82"/>
      <c r="G334" s="82"/>
      <c r="H334" s="82"/>
      <c r="I334" s="82"/>
      <c r="J334" s="82"/>
      <c r="K334" s="82"/>
      <c r="L334" s="82"/>
      <c r="M334" s="82">
        <v>0</v>
      </c>
      <c r="N334" s="84"/>
      <c r="O334" s="84"/>
      <c r="P334" s="84"/>
      <c r="Q334" s="67">
        <f>R334+V334+AM334+AN334+AS334+AT334+AY334+AZ334</f>
        <v>102</v>
      </c>
      <c r="R334" s="67">
        <f t="shared" si="366"/>
        <v>102</v>
      </c>
      <c r="S334" s="146">
        <v>80</v>
      </c>
      <c r="T334" s="146">
        <v>22</v>
      </c>
      <c r="U334" s="79"/>
      <c r="V334" s="129"/>
      <c r="W334" s="127"/>
      <c r="X334" s="79"/>
      <c r="Y334" s="36"/>
      <c r="Z334" s="36"/>
      <c r="AA334" s="82">
        <f t="shared" ref="AA334" si="479">F334+Q334</f>
        <v>102</v>
      </c>
      <c r="AB334" s="82">
        <f t="shared" ref="AB334" si="480">H334+R334</f>
        <v>102</v>
      </c>
      <c r="AC334" s="82">
        <f t="shared" ref="AC334" si="481">I334+S334</f>
        <v>80</v>
      </c>
      <c r="AD334" s="82">
        <f t="shared" ref="AD334" si="482">J334+T334</f>
        <v>22</v>
      </c>
      <c r="AE334" s="82">
        <f t="shared" ref="AE334" si="483">K334+U334</f>
        <v>0</v>
      </c>
      <c r="AF334" s="82">
        <f t="shared" ref="AF334" si="484">L334+V334</f>
        <v>0</v>
      </c>
      <c r="AG334" s="82">
        <f t="shared" ref="AG334" si="485">AH334+AI334</f>
        <v>0</v>
      </c>
      <c r="AH334" s="84">
        <f t="shared" ref="AH334" si="486">N334+X334</f>
        <v>0</v>
      </c>
      <c r="AI334" s="84">
        <f t="shared" ref="AI334" si="487">O334+Y334</f>
        <v>0</v>
      </c>
      <c r="AJ334" s="84">
        <f t="shared" ref="AJ334" si="488">P334+Z334</f>
        <v>0</v>
      </c>
      <c r="AK334" s="84"/>
      <c r="AL334" s="84"/>
      <c r="AM334" s="79"/>
      <c r="AN334" s="79"/>
      <c r="AO334" s="84">
        <f t="shared" si="476"/>
        <v>0</v>
      </c>
      <c r="AP334" s="84">
        <f t="shared" si="476"/>
        <v>0</v>
      </c>
      <c r="AQ334" s="84"/>
      <c r="AR334" s="84"/>
      <c r="AS334" s="79"/>
      <c r="AT334" s="79"/>
      <c r="AU334" s="84">
        <f t="shared" si="477"/>
        <v>0</v>
      </c>
      <c r="AV334" s="84">
        <f t="shared" si="477"/>
        <v>0</v>
      </c>
      <c r="AW334" s="84"/>
      <c r="AX334" s="84"/>
      <c r="AY334" s="79"/>
      <c r="AZ334" s="79"/>
      <c r="BA334" s="84">
        <f t="shared" si="478"/>
        <v>0</v>
      </c>
      <c r="BB334" s="84">
        <f t="shared" si="478"/>
        <v>0</v>
      </c>
    </row>
    <row r="335" spans="1:54" ht="30" customHeight="1" x14ac:dyDescent="0.2">
      <c r="A335" s="80" t="s">
        <v>60</v>
      </c>
      <c r="B335" s="41"/>
      <c r="C335" s="41"/>
      <c r="D335" s="5" t="s">
        <v>109</v>
      </c>
      <c r="E335" s="80">
        <v>2020</v>
      </c>
      <c r="F335" s="82">
        <v>68200</v>
      </c>
      <c r="G335" s="82"/>
      <c r="H335" s="82">
        <v>68200</v>
      </c>
      <c r="I335" s="82">
        <v>65000</v>
      </c>
      <c r="J335" s="82">
        <v>3200</v>
      </c>
      <c r="K335" s="82"/>
      <c r="L335" s="82"/>
      <c r="M335" s="82">
        <v>0</v>
      </c>
      <c r="N335" s="84"/>
      <c r="O335" s="84"/>
      <c r="P335" s="84"/>
      <c r="Q335" s="67">
        <f>R335+V335+AM335+AN335+AS335+AT335+AY335+AZ335</f>
        <v>626</v>
      </c>
      <c r="R335" s="67">
        <f t="shared" si="366"/>
        <v>626</v>
      </c>
      <c r="S335" s="143">
        <f>120+500</f>
        <v>620</v>
      </c>
      <c r="T335" s="143">
        <v>6</v>
      </c>
      <c r="U335" s="79"/>
      <c r="V335" s="129"/>
      <c r="W335" s="127"/>
      <c r="X335" s="79"/>
      <c r="Y335" s="36"/>
      <c r="Z335" s="36"/>
      <c r="AA335" s="82">
        <f t="shared" ref="AA335:AA337" si="489">F335+Q335</f>
        <v>68826</v>
      </c>
      <c r="AB335" s="82">
        <f t="shared" ref="AB335:AB337" si="490">H335+R335</f>
        <v>68826</v>
      </c>
      <c r="AC335" s="82">
        <f t="shared" ref="AC335:AC337" si="491">I335+S335</f>
        <v>65620</v>
      </c>
      <c r="AD335" s="82">
        <f t="shared" ref="AD335:AD337" si="492">J335+T335</f>
        <v>3206</v>
      </c>
      <c r="AE335" s="82">
        <f t="shared" ref="AE335:AE337" si="493">K335+U335</f>
        <v>0</v>
      </c>
      <c r="AF335" s="82">
        <f t="shared" ref="AF335:AF337" si="494">L335+V335</f>
        <v>0</v>
      </c>
      <c r="AG335" s="82">
        <f t="shared" ref="AG335:AG337" si="495">AH335+AI335</f>
        <v>0</v>
      </c>
      <c r="AH335" s="84">
        <f t="shared" ref="AH335:AH337" si="496">N335+X335</f>
        <v>0</v>
      </c>
      <c r="AI335" s="84">
        <f t="shared" ref="AI335:AI337" si="497">O335+Y335</f>
        <v>0</v>
      </c>
      <c r="AJ335" s="84">
        <f t="shared" ref="AJ335:AJ337" si="498">P335+Z335</f>
        <v>0</v>
      </c>
      <c r="AK335" s="84"/>
      <c r="AL335" s="84"/>
      <c r="AM335" s="79"/>
      <c r="AN335" s="79"/>
      <c r="AO335" s="84">
        <f t="shared" si="476"/>
        <v>0</v>
      </c>
      <c r="AP335" s="84">
        <f t="shared" si="476"/>
        <v>0</v>
      </c>
      <c r="AQ335" s="84"/>
      <c r="AR335" s="84"/>
      <c r="AS335" s="79"/>
      <c r="AT335" s="79"/>
      <c r="AU335" s="84">
        <f t="shared" si="477"/>
        <v>0</v>
      </c>
      <c r="AV335" s="84">
        <f t="shared" si="477"/>
        <v>0</v>
      </c>
      <c r="AW335" s="84"/>
      <c r="AX335" s="84"/>
      <c r="AY335" s="79"/>
      <c r="AZ335" s="79"/>
      <c r="BA335" s="84">
        <f t="shared" si="478"/>
        <v>0</v>
      </c>
      <c r="BB335" s="84">
        <f t="shared" si="478"/>
        <v>0</v>
      </c>
    </row>
    <row r="336" spans="1:54" ht="30" customHeight="1" x14ac:dyDescent="0.2">
      <c r="A336" s="80" t="s">
        <v>60</v>
      </c>
      <c r="B336" s="25"/>
      <c r="C336" s="25"/>
      <c r="D336" s="5" t="s">
        <v>110</v>
      </c>
      <c r="E336" s="80">
        <v>2020</v>
      </c>
      <c r="F336" s="82">
        <v>38100</v>
      </c>
      <c r="G336" s="82"/>
      <c r="H336" s="82">
        <v>38100</v>
      </c>
      <c r="I336" s="82">
        <v>30000</v>
      </c>
      <c r="J336" s="82">
        <v>8100</v>
      </c>
      <c r="K336" s="87"/>
      <c r="L336" s="87"/>
      <c r="M336" s="82">
        <v>0</v>
      </c>
      <c r="N336" s="87"/>
      <c r="O336" s="87"/>
      <c r="P336" s="87"/>
      <c r="Q336" s="67">
        <f>R336+V336+AM336+AN336+AS336+AT336+AY336+AZ336</f>
        <v>2049</v>
      </c>
      <c r="R336" s="67">
        <f t="shared" si="366"/>
        <v>2049</v>
      </c>
      <c r="S336" s="79">
        <f>2000+8+31</f>
        <v>2039</v>
      </c>
      <c r="T336" s="79">
        <f>2+8</f>
        <v>10</v>
      </c>
      <c r="U336" s="127"/>
      <c r="V336" s="127"/>
      <c r="W336" s="127"/>
      <c r="X336" s="127"/>
      <c r="Y336" s="36"/>
      <c r="Z336" s="36"/>
      <c r="AA336" s="82">
        <f t="shared" si="489"/>
        <v>40149</v>
      </c>
      <c r="AB336" s="82">
        <f t="shared" si="490"/>
        <v>40149</v>
      </c>
      <c r="AC336" s="82">
        <f t="shared" si="491"/>
        <v>32039</v>
      </c>
      <c r="AD336" s="82">
        <f t="shared" si="492"/>
        <v>8110</v>
      </c>
      <c r="AE336" s="82">
        <f t="shared" si="493"/>
        <v>0</v>
      </c>
      <c r="AF336" s="82">
        <f t="shared" si="494"/>
        <v>0</v>
      </c>
      <c r="AG336" s="82">
        <f t="shared" si="495"/>
        <v>0</v>
      </c>
      <c r="AH336" s="84">
        <f t="shared" si="496"/>
        <v>0</v>
      </c>
      <c r="AI336" s="84">
        <f t="shared" si="497"/>
        <v>0</v>
      </c>
      <c r="AJ336" s="84">
        <f t="shared" si="498"/>
        <v>0</v>
      </c>
      <c r="AK336" s="87"/>
      <c r="AL336" s="87"/>
      <c r="AM336" s="79"/>
      <c r="AN336" s="79"/>
      <c r="AO336" s="84">
        <f t="shared" si="476"/>
        <v>0</v>
      </c>
      <c r="AP336" s="84">
        <f t="shared" si="476"/>
        <v>0</v>
      </c>
      <c r="AQ336" s="87"/>
      <c r="AR336" s="87"/>
      <c r="AS336" s="79"/>
      <c r="AT336" s="79"/>
      <c r="AU336" s="84">
        <f t="shared" si="477"/>
        <v>0</v>
      </c>
      <c r="AV336" s="84">
        <f t="shared" si="477"/>
        <v>0</v>
      </c>
      <c r="AW336" s="87"/>
      <c r="AX336" s="87"/>
      <c r="AY336" s="79"/>
      <c r="AZ336" s="79"/>
      <c r="BA336" s="84">
        <f t="shared" si="478"/>
        <v>0</v>
      </c>
      <c r="BB336" s="84">
        <f t="shared" si="478"/>
        <v>0</v>
      </c>
    </row>
    <row r="337" spans="1:54" ht="15.75" customHeight="1" x14ac:dyDescent="0.2">
      <c r="A337" s="80" t="s">
        <v>60</v>
      </c>
      <c r="B337" s="15"/>
      <c r="C337" s="15"/>
      <c r="D337" s="13" t="s">
        <v>164</v>
      </c>
      <c r="E337" s="80" t="s">
        <v>163</v>
      </c>
      <c r="F337" s="82">
        <v>3645</v>
      </c>
      <c r="G337" s="82"/>
      <c r="H337" s="82">
        <v>3645</v>
      </c>
      <c r="I337" s="82"/>
      <c r="J337" s="82">
        <v>3645</v>
      </c>
      <c r="K337" s="82"/>
      <c r="L337" s="82"/>
      <c r="M337" s="82">
        <v>0</v>
      </c>
      <c r="N337" s="84"/>
      <c r="O337" s="84"/>
      <c r="P337" s="84"/>
      <c r="Q337" s="67">
        <f>R337+V337+AM337+AN337+AS337+AT337+AY337+AZ337</f>
        <v>22442</v>
      </c>
      <c r="R337" s="67">
        <f t="shared" si="366"/>
        <v>22442</v>
      </c>
      <c r="S337" s="79"/>
      <c r="T337" s="79">
        <v>22442</v>
      </c>
      <c r="U337" s="79"/>
      <c r="V337" s="79"/>
      <c r="W337" s="85"/>
      <c r="X337" s="79"/>
      <c r="Y337" s="36"/>
      <c r="Z337" s="36"/>
      <c r="AA337" s="82">
        <f t="shared" si="489"/>
        <v>26087</v>
      </c>
      <c r="AB337" s="82">
        <f t="shared" si="490"/>
        <v>26087</v>
      </c>
      <c r="AC337" s="82">
        <f t="shared" si="491"/>
        <v>0</v>
      </c>
      <c r="AD337" s="82">
        <f t="shared" si="492"/>
        <v>26087</v>
      </c>
      <c r="AE337" s="82">
        <f t="shared" si="493"/>
        <v>0</v>
      </c>
      <c r="AF337" s="82">
        <f t="shared" si="494"/>
        <v>0</v>
      </c>
      <c r="AG337" s="82">
        <f t="shared" si="495"/>
        <v>0</v>
      </c>
      <c r="AH337" s="84">
        <f t="shared" si="496"/>
        <v>0</v>
      </c>
      <c r="AI337" s="84">
        <f t="shared" si="497"/>
        <v>0</v>
      </c>
      <c r="AJ337" s="84">
        <f t="shared" si="498"/>
        <v>0</v>
      </c>
      <c r="AK337" s="84"/>
      <c r="AL337" s="84"/>
      <c r="AM337" s="79"/>
      <c r="AN337" s="79"/>
      <c r="AO337" s="84">
        <f t="shared" si="476"/>
        <v>0</v>
      </c>
      <c r="AP337" s="84">
        <f t="shared" si="476"/>
        <v>0</v>
      </c>
      <c r="AQ337" s="84"/>
      <c r="AR337" s="84"/>
      <c r="AS337" s="79"/>
      <c r="AT337" s="79"/>
      <c r="AU337" s="84">
        <f t="shared" si="477"/>
        <v>0</v>
      </c>
      <c r="AV337" s="84">
        <f t="shared" si="477"/>
        <v>0</v>
      </c>
      <c r="AW337" s="84"/>
      <c r="AX337" s="84"/>
      <c r="AY337" s="79"/>
      <c r="AZ337" s="79"/>
      <c r="BA337" s="84">
        <f t="shared" si="478"/>
        <v>0</v>
      </c>
      <c r="BB337" s="84">
        <f t="shared" si="478"/>
        <v>0</v>
      </c>
    </row>
    <row r="338" spans="1:54" ht="13.5" thickBot="1" x14ac:dyDescent="0.25">
      <c r="A338" s="24"/>
      <c r="B338" s="25"/>
      <c r="C338" s="25"/>
      <c r="D338" s="5"/>
      <c r="F338" s="82"/>
      <c r="G338" s="82"/>
      <c r="H338" s="82"/>
      <c r="I338" s="82"/>
      <c r="J338" s="82"/>
      <c r="K338" s="87"/>
      <c r="L338" s="87"/>
      <c r="M338" s="84"/>
      <c r="N338" s="87"/>
      <c r="O338" s="87"/>
      <c r="P338" s="87"/>
      <c r="Q338" s="79"/>
      <c r="R338" s="79"/>
      <c r="S338" s="79"/>
      <c r="T338" s="79"/>
      <c r="U338" s="79"/>
      <c r="V338" s="79"/>
      <c r="W338" s="85"/>
      <c r="X338" s="79"/>
      <c r="Y338" s="36"/>
      <c r="Z338" s="36"/>
      <c r="AA338" s="82"/>
      <c r="AB338" s="82"/>
      <c r="AC338" s="82"/>
      <c r="AD338" s="82"/>
      <c r="AE338" s="87"/>
      <c r="AF338" s="87"/>
      <c r="AG338" s="84"/>
      <c r="AH338" s="87"/>
      <c r="AI338" s="87"/>
      <c r="AJ338" s="87"/>
      <c r="AK338" s="87"/>
      <c r="AL338" s="87"/>
      <c r="AM338" s="3"/>
      <c r="AN338" s="3"/>
      <c r="AO338" s="87"/>
      <c r="AP338" s="87"/>
      <c r="AQ338" s="87"/>
      <c r="AR338" s="87"/>
      <c r="AS338" s="3"/>
      <c r="AT338" s="3"/>
      <c r="AU338" s="87"/>
      <c r="AV338" s="87"/>
      <c r="AW338" s="87"/>
      <c r="AX338" s="87"/>
      <c r="AY338" s="1"/>
      <c r="AZ338" s="1"/>
      <c r="BA338" s="87"/>
      <c r="BB338" s="87"/>
    </row>
    <row r="339" spans="1:54" ht="29.25" customHeight="1" thickBot="1" x14ac:dyDescent="0.25">
      <c r="A339" s="21"/>
      <c r="B339" s="100"/>
      <c r="C339" s="100"/>
      <c r="D339" s="55" t="s">
        <v>157</v>
      </c>
      <c r="E339" s="21"/>
      <c r="F339" s="95"/>
      <c r="G339" s="95"/>
      <c r="H339" s="95">
        <f>SUM(H335:H337)</f>
        <v>109945</v>
      </c>
      <c r="I339" s="95">
        <f t="shared" ref="I339:BB339" si="499">SUM(I335:I337)</f>
        <v>95000</v>
      </c>
      <c r="J339" s="95">
        <f t="shared" si="499"/>
        <v>14945</v>
      </c>
      <c r="K339" s="95">
        <f t="shared" si="499"/>
        <v>0</v>
      </c>
      <c r="L339" s="95">
        <f t="shared" si="499"/>
        <v>0</v>
      </c>
      <c r="M339" s="95">
        <f t="shared" si="499"/>
        <v>0</v>
      </c>
      <c r="N339" s="95">
        <f t="shared" si="499"/>
        <v>0</v>
      </c>
      <c r="O339" s="95">
        <f t="shared" si="499"/>
        <v>0</v>
      </c>
      <c r="P339" s="95">
        <f t="shared" si="499"/>
        <v>0</v>
      </c>
      <c r="Q339" s="95">
        <f t="shared" ref="Q339:R339" si="500">SUM(Q333:Q337)</f>
        <v>34871</v>
      </c>
      <c r="R339" s="95">
        <f t="shared" si="500"/>
        <v>34871</v>
      </c>
      <c r="S339" s="95">
        <f t="shared" ref="S339:Z339" si="501">SUM(S333:S337)</f>
        <v>10339</v>
      </c>
      <c r="T339" s="95">
        <f>SUM(T333:T337)</f>
        <v>24532</v>
      </c>
      <c r="U339" s="95">
        <f t="shared" si="501"/>
        <v>0</v>
      </c>
      <c r="V339" s="95">
        <f t="shared" si="501"/>
        <v>0</v>
      </c>
      <c r="W339" s="95">
        <f t="shared" si="501"/>
        <v>0</v>
      </c>
      <c r="X339" s="95">
        <f t="shared" si="501"/>
        <v>0</v>
      </c>
      <c r="Y339" s="95">
        <f t="shared" si="501"/>
        <v>0</v>
      </c>
      <c r="Z339" s="95">
        <f t="shared" si="501"/>
        <v>0</v>
      </c>
      <c r="AA339" s="95">
        <f t="shared" si="499"/>
        <v>135062</v>
      </c>
      <c r="AB339" s="95">
        <f t="shared" si="499"/>
        <v>135062</v>
      </c>
      <c r="AC339" s="95">
        <f>SUM(AC333:AC337)</f>
        <v>105339</v>
      </c>
      <c r="AD339" s="95">
        <f t="shared" si="499"/>
        <v>37403</v>
      </c>
      <c r="AE339" s="95">
        <f t="shared" si="499"/>
        <v>0</v>
      </c>
      <c r="AF339" s="95">
        <f t="shared" si="499"/>
        <v>0</v>
      </c>
      <c r="AG339" s="95">
        <f t="shared" si="499"/>
        <v>0</v>
      </c>
      <c r="AH339" s="95">
        <f t="shared" si="499"/>
        <v>0</v>
      </c>
      <c r="AI339" s="95">
        <f t="shared" si="499"/>
        <v>0</v>
      </c>
      <c r="AJ339" s="95">
        <f t="shared" si="499"/>
        <v>0</v>
      </c>
      <c r="AK339" s="95">
        <f t="shared" si="499"/>
        <v>0</v>
      </c>
      <c r="AL339" s="95">
        <f t="shared" si="499"/>
        <v>0</v>
      </c>
      <c r="AM339" s="95">
        <f>SUM(AM335:AM337)</f>
        <v>0</v>
      </c>
      <c r="AN339" s="95">
        <f>SUM(AN335:AN337)</f>
        <v>0</v>
      </c>
      <c r="AO339" s="95">
        <f>SUM(AO335:AO337)</f>
        <v>0</v>
      </c>
      <c r="AP339" s="95">
        <f>SUM(AP335:AP337)</f>
        <v>0</v>
      </c>
      <c r="AQ339" s="95">
        <f t="shared" si="499"/>
        <v>0</v>
      </c>
      <c r="AR339" s="95">
        <f t="shared" si="499"/>
        <v>0</v>
      </c>
      <c r="AS339" s="95">
        <f>SUM(AS335:AS337)</f>
        <v>0</v>
      </c>
      <c r="AT339" s="95">
        <f>SUM(AT335:AT337)</f>
        <v>0</v>
      </c>
      <c r="AU339" s="95">
        <f>SUM(AU335:AU337)</f>
        <v>0</v>
      </c>
      <c r="AV339" s="95">
        <f>SUM(AV335:AV337)</f>
        <v>0</v>
      </c>
      <c r="AW339" s="95">
        <f t="shared" si="499"/>
        <v>0</v>
      </c>
      <c r="AX339" s="95">
        <f t="shared" si="499"/>
        <v>0</v>
      </c>
      <c r="AY339" s="95">
        <f t="shared" si="499"/>
        <v>0</v>
      </c>
      <c r="AZ339" s="95">
        <f t="shared" si="499"/>
        <v>0</v>
      </c>
      <c r="BA339" s="95">
        <f t="shared" si="499"/>
        <v>0</v>
      </c>
      <c r="BB339" s="95">
        <f t="shared" si="499"/>
        <v>0</v>
      </c>
    </row>
    <row r="340" spans="1:54" x14ac:dyDescent="0.2">
      <c r="A340" s="14"/>
      <c r="B340" s="37"/>
      <c r="C340" s="37"/>
      <c r="D340" s="4"/>
      <c r="E340" s="14"/>
      <c r="F340" s="79"/>
      <c r="G340" s="79"/>
      <c r="H340" s="79"/>
      <c r="I340" s="79"/>
      <c r="J340" s="79"/>
      <c r="K340" s="79"/>
      <c r="L340" s="79"/>
      <c r="M340" s="79"/>
      <c r="N340" s="79"/>
      <c r="O340" s="79"/>
      <c r="P340" s="79"/>
      <c r="Q340" s="79"/>
      <c r="R340" s="79"/>
      <c r="S340" s="79"/>
      <c r="T340" s="79"/>
      <c r="U340" s="79"/>
      <c r="V340" s="79"/>
      <c r="W340" s="85"/>
      <c r="X340" s="79"/>
      <c r="Y340" s="36"/>
      <c r="Z340" s="36"/>
      <c r="AA340" s="79"/>
      <c r="AB340" s="79"/>
      <c r="AC340" s="79"/>
      <c r="AD340" s="79"/>
      <c r="AE340" s="79"/>
      <c r="AF340" s="79"/>
      <c r="AG340" s="79"/>
      <c r="AH340" s="79"/>
      <c r="AI340" s="79"/>
      <c r="AJ340" s="79"/>
      <c r="AK340" s="79"/>
      <c r="AL340" s="79"/>
      <c r="AM340" s="3"/>
      <c r="AN340" s="3"/>
      <c r="AO340" s="79"/>
      <c r="AP340" s="79"/>
      <c r="AQ340" s="79"/>
      <c r="AR340" s="79"/>
      <c r="AS340" s="3"/>
      <c r="AT340" s="3"/>
      <c r="AU340" s="79"/>
      <c r="AV340" s="79"/>
      <c r="AW340" s="79"/>
      <c r="AX340" s="79"/>
      <c r="AY340" s="1"/>
      <c r="AZ340" s="1"/>
      <c r="BA340" s="79"/>
      <c r="BB340" s="79"/>
    </row>
    <row r="341" spans="1:54" x14ac:dyDescent="0.2">
      <c r="B341" s="22">
        <v>550101</v>
      </c>
      <c r="D341" s="40" t="s">
        <v>111</v>
      </c>
      <c r="F341" s="82"/>
      <c r="G341" s="82"/>
      <c r="H341" s="82"/>
      <c r="I341" s="82"/>
      <c r="J341" s="82"/>
      <c r="K341" s="83"/>
      <c r="L341" s="83"/>
      <c r="M341" s="82"/>
      <c r="N341" s="82"/>
      <c r="O341" s="82"/>
      <c r="P341" s="82"/>
      <c r="Q341" s="79"/>
      <c r="R341" s="79"/>
      <c r="S341" s="79"/>
      <c r="T341" s="79"/>
      <c r="U341" s="79"/>
      <c r="V341" s="79"/>
      <c r="W341" s="85"/>
      <c r="X341" s="79"/>
      <c r="Y341" s="36"/>
      <c r="Z341" s="36"/>
      <c r="AA341" s="82"/>
      <c r="AB341" s="82"/>
      <c r="AC341" s="82"/>
      <c r="AD341" s="82"/>
      <c r="AE341" s="83"/>
      <c r="AF341" s="83"/>
      <c r="AG341" s="82"/>
      <c r="AH341" s="82"/>
      <c r="AI341" s="82"/>
      <c r="AJ341" s="82"/>
      <c r="AK341" s="82"/>
      <c r="AL341" s="82"/>
      <c r="AM341" s="3"/>
      <c r="AN341" s="3"/>
      <c r="AO341" s="82"/>
      <c r="AP341" s="82"/>
      <c r="AQ341" s="82"/>
      <c r="AR341" s="82"/>
      <c r="AS341" s="3"/>
      <c r="AT341" s="3"/>
      <c r="AU341" s="82"/>
      <c r="AV341" s="82"/>
      <c r="AW341" s="82"/>
      <c r="AX341" s="82"/>
      <c r="AY341" s="1"/>
      <c r="AZ341" s="1"/>
      <c r="BA341" s="82"/>
      <c r="BB341" s="82"/>
    </row>
    <row r="342" spans="1:54" x14ac:dyDescent="0.2">
      <c r="B342" s="41"/>
      <c r="C342" s="41"/>
      <c r="D342" s="42"/>
      <c r="F342" s="84"/>
      <c r="G342" s="84"/>
      <c r="H342" s="84"/>
      <c r="I342" s="84"/>
      <c r="J342" s="84"/>
      <c r="K342" s="82"/>
      <c r="L342" s="82"/>
      <c r="M342" s="84"/>
      <c r="N342" s="84"/>
      <c r="O342" s="84"/>
      <c r="P342" s="84"/>
      <c r="Q342" s="79"/>
      <c r="R342" s="79"/>
      <c r="S342" s="79"/>
      <c r="T342" s="79"/>
      <c r="U342" s="79"/>
      <c r="V342" s="79"/>
      <c r="W342" s="85"/>
      <c r="X342" s="79"/>
      <c r="Y342" s="36"/>
      <c r="Z342" s="36"/>
      <c r="AA342" s="84"/>
      <c r="AB342" s="84"/>
      <c r="AC342" s="84"/>
      <c r="AD342" s="84"/>
      <c r="AE342" s="82"/>
      <c r="AF342" s="82"/>
      <c r="AG342" s="84"/>
      <c r="AH342" s="84"/>
      <c r="AI342" s="84"/>
      <c r="AJ342" s="84"/>
      <c r="AK342" s="84"/>
      <c r="AL342" s="84"/>
      <c r="AM342" s="3"/>
      <c r="AN342" s="3"/>
      <c r="AO342" s="84"/>
      <c r="AP342" s="84"/>
      <c r="AQ342" s="84"/>
      <c r="AR342" s="84"/>
      <c r="AS342" s="3"/>
      <c r="AT342" s="3"/>
      <c r="AU342" s="84"/>
      <c r="AV342" s="84"/>
      <c r="AW342" s="84"/>
      <c r="AX342" s="84"/>
      <c r="AY342" s="1"/>
      <c r="AZ342" s="1"/>
      <c r="BA342" s="84"/>
      <c r="BB342" s="84"/>
    </row>
    <row r="343" spans="1:54" x14ac:dyDescent="0.2">
      <c r="B343" s="41"/>
      <c r="C343" s="41"/>
      <c r="D343" s="72" t="s">
        <v>36</v>
      </c>
      <c r="F343" s="84"/>
      <c r="G343" s="84"/>
      <c r="H343" s="84"/>
      <c r="I343" s="84"/>
      <c r="J343" s="84"/>
      <c r="K343" s="82"/>
      <c r="L343" s="82"/>
      <c r="M343" s="84"/>
      <c r="N343" s="84"/>
      <c r="O343" s="84"/>
      <c r="P343" s="84"/>
      <c r="Q343" s="79"/>
      <c r="R343" s="79"/>
      <c r="S343" s="79"/>
      <c r="T343" s="79"/>
      <c r="U343" s="79"/>
      <c r="V343" s="79"/>
      <c r="W343" s="85"/>
      <c r="X343" s="79"/>
      <c r="Y343" s="36"/>
      <c r="Z343" s="36"/>
      <c r="AA343" s="84"/>
      <c r="AB343" s="84"/>
      <c r="AC343" s="84"/>
      <c r="AD343" s="84"/>
      <c r="AE343" s="82"/>
      <c r="AF343" s="82"/>
      <c r="AG343" s="84"/>
      <c r="AH343" s="84"/>
      <c r="AI343" s="84"/>
      <c r="AJ343" s="84"/>
      <c r="AK343" s="84"/>
      <c r="AL343" s="84"/>
      <c r="AM343" s="3"/>
      <c r="AN343" s="3"/>
      <c r="AO343" s="84"/>
      <c r="AP343" s="84"/>
      <c r="AQ343" s="84"/>
      <c r="AR343" s="84"/>
      <c r="AS343" s="3"/>
      <c r="AT343" s="3"/>
      <c r="AU343" s="84"/>
      <c r="AV343" s="84"/>
      <c r="AW343" s="84"/>
      <c r="AX343" s="84"/>
      <c r="AY343" s="1"/>
      <c r="AZ343" s="1"/>
      <c r="BA343" s="84"/>
      <c r="BB343" s="84"/>
    </row>
    <row r="344" spans="1:54" ht="15.75" customHeight="1" x14ac:dyDescent="0.2">
      <c r="A344" s="80" t="s">
        <v>60</v>
      </c>
      <c r="B344" s="15"/>
      <c r="C344" s="15"/>
      <c r="D344" s="13" t="s">
        <v>112</v>
      </c>
      <c r="E344" s="80">
        <v>2020</v>
      </c>
      <c r="F344" s="82">
        <v>64770</v>
      </c>
      <c r="G344" s="82"/>
      <c r="H344" s="82">
        <v>64770</v>
      </c>
      <c r="I344" s="82">
        <v>51000</v>
      </c>
      <c r="J344" s="82">
        <v>13770</v>
      </c>
      <c r="K344" s="82"/>
      <c r="L344" s="82"/>
      <c r="M344" s="82">
        <v>0</v>
      </c>
      <c r="N344" s="84"/>
      <c r="O344" s="84"/>
      <c r="P344" s="84"/>
      <c r="Q344" s="67">
        <f t="shared" ref="Q344:Q358" si="502">R344+V344+AM344+AN344+AS344+AT344+AY344+AZ344</f>
        <v>0</v>
      </c>
      <c r="R344" s="67">
        <f t="shared" ref="R344:R367" si="503">S344+T344+U344+W344+Z344</f>
        <v>0</v>
      </c>
      <c r="S344" s="79"/>
      <c r="T344" s="79"/>
      <c r="U344" s="79"/>
      <c r="V344" s="2"/>
      <c r="W344" s="128"/>
      <c r="X344" s="3"/>
      <c r="Y344" s="36"/>
      <c r="Z344" s="36"/>
      <c r="AA344" s="82">
        <f t="shared" ref="AA344:AA365" si="504">F344+Q344</f>
        <v>64770</v>
      </c>
      <c r="AB344" s="82">
        <f t="shared" ref="AB344:AB365" si="505">H344+R344</f>
        <v>64770</v>
      </c>
      <c r="AC344" s="82">
        <f t="shared" ref="AC344:AC365" si="506">I344+S344</f>
        <v>51000</v>
      </c>
      <c r="AD344" s="82">
        <f t="shared" ref="AD344:AD365" si="507">J344+T344</f>
        <v>13770</v>
      </c>
      <c r="AE344" s="82">
        <f t="shared" ref="AE344:AE365" si="508">K344+U344</f>
        <v>0</v>
      </c>
      <c r="AF344" s="82">
        <f t="shared" ref="AF344:AF365" si="509">L344+V344</f>
        <v>0</v>
      </c>
      <c r="AG344" s="82">
        <f t="shared" ref="AG344:AG365" si="510">AH344+AI344</f>
        <v>0</v>
      </c>
      <c r="AH344" s="84">
        <f t="shared" ref="AH344:AH365" si="511">N344+X344</f>
        <v>0</v>
      </c>
      <c r="AI344" s="84">
        <f t="shared" ref="AI344:AI365" si="512">O344+Y344</f>
        <v>0</v>
      </c>
      <c r="AJ344" s="84">
        <f t="shared" ref="AJ344:AJ365" si="513">P344+Z344</f>
        <v>0</v>
      </c>
      <c r="AK344" s="84"/>
      <c r="AL344" s="84"/>
      <c r="AM344" s="3"/>
      <c r="AN344" s="3"/>
      <c r="AO344" s="84">
        <f t="shared" ref="AO344:AO367" si="514">AK344+AM344</f>
        <v>0</v>
      </c>
      <c r="AP344" s="84">
        <f t="shared" ref="AP344:AP367" si="515">AL344+AN344</f>
        <v>0</v>
      </c>
      <c r="AQ344" s="84"/>
      <c r="AR344" s="84"/>
      <c r="AS344" s="3"/>
      <c r="AT344" s="3"/>
      <c r="AU344" s="84">
        <f t="shared" ref="AU344:AU367" si="516">AQ344+AS344</f>
        <v>0</v>
      </c>
      <c r="AV344" s="84">
        <f t="shared" ref="AV344:AV367" si="517">AR344+AT344</f>
        <v>0</v>
      </c>
      <c r="AW344" s="84"/>
      <c r="AX344" s="84"/>
      <c r="AY344" s="1"/>
      <c r="AZ344" s="1"/>
      <c r="BA344" s="84">
        <f t="shared" ref="BA344:BA367" si="518">AW344+AY344</f>
        <v>0</v>
      </c>
      <c r="BB344" s="84">
        <f t="shared" ref="BB344:BB367" si="519">AX344+AZ344</f>
        <v>0</v>
      </c>
    </row>
    <row r="345" spans="1:54" ht="15.75" customHeight="1" x14ac:dyDescent="0.2">
      <c r="A345" s="80" t="s">
        <v>60</v>
      </c>
      <c r="B345" s="15"/>
      <c r="C345" s="15"/>
      <c r="D345" s="13" t="s">
        <v>113</v>
      </c>
      <c r="E345" s="80">
        <v>2020</v>
      </c>
      <c r="F345" s="82">
        <v>4000</v>
      </c>
      <c r="G345" s="82"/>
      <c r="H345" s="82">
        <v>4000</v>
      </c>
      <c r="I345" s="82">
        <v>4000</v>
      </c>
      <c r="J345" s="82"/>
      <c r="K345" s="82"/>
      <c r="L345" s="82"/>
      <c r="M345" s="82">
        <v>0</v>
      </c>
      <c r="N345" s="84"/>
      <c r="O345" s="84"/>
      <c r="P345" s="84"/>
      <c r="Q345" s="67">
        <f t="shared" si="502"/>
        <v>0</v>
      </c>
      <c r="R345" s="67">
        <f t="shared" si="503"/>
        <v>0</v>
      </c>
      <c r="S345" s="79"/>
      <c r="T345" s="79"/>
      <c r="U345" s="79"/>
      <c r="V345" s="130"/>
      <c r="W345" s="128"/>
      <c r="X345" s="3"/>
      <c r="Y345" s="36"/>
      <c r="Z345" s="36"/>
      <c r="AA345" s="82">
        <f t="shared" si="504"/>
        <v>4000</v>
      </c>
      <c r="AB345" s="82">
        <f t="shared" si="505"/>
        <v>4000</v>
      </c>
      <c r="AC345" s="82">
        <f t="shared" si="506"/>
        <v>4000</v>
      </c>
      <c r="AD345" s="82">
        <f t="shared" si="507"/>
        <v>0</v>
      </c>
      <c r="AE345" s="82">
        <f t="shared" si="508"/>
        <v>0</v>
      </c>
      <c r="AF345" s="82">
        <f t="shared" si="509"/>
        <v>0</v>
      </c>
      <c r="AG345" s="82">
        <f t="shared" si="510"/>
        <v>0</v>
      </c>
      <c r="AH345" s="84">
        <f t="shared" si="511"/>
        <v>0</v>
      </c>
      <c r="AI345" s="84">
        <f t="shared" si="512"/>
        <v>0</v>
      </c>
      <c r="AJ345" s="84">
        <f t="shared" si="513"/>
        <v>0</v>
      </c>
      <c r="AK345" s="84"/>
      <c r="AL345" s="84"/>
      <c r="AM345" s="3"/>
      <c r="AN345" s="3"/>
      <c r="AO345" s="84">
        <f t="shared" si="514"/>
        <v>0</v>
      </c>
      <c r="AP345" s="84">
        <f t="shared" si="515"/>
        <v>0</v>
      </c>
      <c r="AQ345" s="84"/>
      <c r="AR345" s="84"/>
      <c r="AS345" s="3"/>
      <c r="AT345" s="3"/>
      <c r="AU345" s="84">
        <f t="shared" si="516"/>
        <v>0</v>
      </c>
      <c r="AV345" s="84">
        <f t="shared" si="517"/>
        <v>0</v>
      </c>
      <c r="AW345" s="84"/>
      <c r="AX345" s="84"/>
      <c r="AY345" s="1"/>
      <c r="AZ345" s="1"/>
      <c r="BA345" s="84">
        <f t="shared" si="518"/>
        <v>0</v>
      </c>
      <c r="BB345" s="84">
        <f t="shared" si="519"/>
        <v>0</v>
      </c>
    </row>
    <row r="346" spans="1:54" ht="15.75" customHeight="1" x14ac:dyDescent="0.2">
      <c r="A346" s="80" t="s">
        <v>60</v>
      </c>
      <c r="B346" s="15"/>
      <c r="C346" s="15"/>
      <c r="D346" s="13" t="s">
        <v>114</v>
      </c>
      <c r="E346" s="80">
        <v>2020</v>
      </c>
      <c r="F346" s="82">
        <v>17780</v>
      </c>
      <c r="G346" s="82"/>
      <c r="H346" s="82">
        <v>17780</v>
      </c>
      <c r="I346" s="82">
        <v>14000</v>
      </c>
      <c r="J346" s="82">
        <v>3780</v>
      </c>
      <c r="K346" s="82"/>
      <c r="L346" s="82"/>
      <c r="M346" s="82">
        <v>0</v>
      </c>
      <c r="N346" s="84"/>
      <c r="O346" s="84"/>
      <c r="P346" s="84"/>
      <c r="Q346" s="67">
        <f t="shared" si="502"/>
        <v>0</v>
      </c>
      <c r="R346" s="67">
        <f t="shared" si="503"/>
        <v>0</v>
      </c>
      <c r="S346" s="79"/>
      <c r="T346" s="79"/>
      <c r="U346" s="79"/>
      <c r="V346" s="130"/>
      <c r="W346" s="128"/>
      <c r="X346" s="3"/>
      <c r="Y346" s="36"/>
      <c r="Z346" s="36"/>
      <c r="AA346" s="82">
        <f t="shared" si="504"/>
        <v>17780</v>
      </c>
      <c r="AB346" s="82">
        <f t="shared" si="505"/>
        <v>17780</v>
      </c>
      <c r="AC346" s="82">
        <f t="shared" si="506"/>
        <v>14000</v>
      </c>
      <c r="AD346" s="82">
        <f t="shared" si="507"/>
        <v>3780</v>
      </c>
      <c r="AE346" s="82">
        <f t="shared" si="508"/>
        <v>0</v>
      </c>
      <c r="AF346" s="82">
        <f t="shared" si="509"/>
        <v>0</v>
      </c>
      <c r="AG346" s="82">
        <f t="shared" si="510"/>
        <v>0</v>
      </c>
      <c r="AH346" s="84">
        <f t="shared" si="511"/>
        <v>0</v>
      </c>
      <c r="AI346" s="84">
        <f t="shared" si="512"/>
        <v>0</v>
      </c>
      <c r="AJ346" s="84">
        <f t="shared" si="513"/>
        <v>0</v>
      </c>
      <c r="AK346" s="84"/>
      <c r="AL346" s="84"/>
      <c r="AM346" s="3"/>
      <c r="AN346" s="3"/>
      <c r="AO346" s="84">
        <f t="shared" si="514"/>
        <v>0</v>
      </c>
      <c r="AP346" s="84">
        <f t="shared" si="515"/>
        <v>0</v>
      </c>
      <c r="AQ346" s="84"/>
      <c r="AR346" s="84"/>
      <c r="AS346" s="3"/>
      <c r="AT346" s="3"/>
      <c r="AU346" s="84">
        <f t="shared" si="516"/>
        <v>0</v>
      </c>
      <c r="AV346" s="84">
        <f t="shared" si="517"/>
        <v>0</v>
      </c>
      <c r="AW346" s="84"/>
      <c r="AX346" s="84"/>
      <c r="AY346" s="1"/>
      <c r="AZ346" s="1"/>
      <c r="BA346" s="84">
        <f t="shared" si="518"/>
        <v>0</v>
      </c>
      <c r="BB346" s="84">
        <f t="shared" si="519"/>
        <v>0</v>
      </c>
    </row>
    <row r="347" spans="1:54" ht="15.75" customHeight="1" x14ac:dyDescent="0.2">
      <c r="A347" s="80" t="s">
        <v>60</v>
      </c>
      <c r="B347" s="15"/>
      <c r="C347" s="15"/>
      <c r="D347" s="13" t="s">
        <v>115</v>
      </c>
      <c r="E347" s="80">
        <v>2020</v>
      </c>
      <c r="F347" s="82">
        <v>16510</v>
      </c>
      <c r="G347" s="82"/>
      <c r="H347" s="82">
        <v>16510</v>
      </c>
      <c r="I347" s="82">
        <v>13000</v>
      </c>
      <c r="J347" s="82">
        <v>3510</v>
      </c>
      <c r="K347" s="82"/>
      <c r="L347" s="82"/>
      <c r="M347" s="82">
        <v>0</v>
      </c>
      <c r="N347" s="84"/>
      <c r="O347" s="84"/>
      <c r="P347" s="84"/>
      <c r="Q347" s="67">
        <f t="shared" si="502"/>
        <v>0</v>
      </c>
      <c r="R347" s="67">
        <f t="shared" si="503"/>
        <v>0</v>
      </c>
      <c r="S347" s="79"/>
      <c r="T347" s="79"/>
      <c r="U347" s="79"/>
      <c r="V347" s="2"/>
      <c r="W347" s="128"/>
      <c r="X347" s="3"/>
      <c r="Y347" s="36"/>
      <c r="Z347" s="36"/>
      <c r="AA347" s="82">
        <f t="shared" si="504"/>
        <v>16510</v>
      </c>
      <c r="AB347" s="82">
        <f t="shared" si="505"/>
        <v>16510</v>
      </c>
      <c r="AC347" s="82">
        <f t="shared" si="506"/>
        <v>13000</v>
      </c>
      <c r="AD347" s="82">
        <f t="shared" si="507"/>
        <v>3510</v>
      </c>
      <c r="AE347" s="82">
        <f t="shared" si="508"/>
        <v>0</v>
      </c>
      <c r="AF347" s="82">
        <f t="shared" si="509"/>
        <v>0</v>
      </c>
      <c r="AG347" s="82">
        <f t="shared" si="510"/>
        <v>0</v>
      </c>
      <c r="AH347" s="84">
        <f t="shared" si="511"/>
        <v>0</v>
      </c>
      <c r="AI347" s="84">
        <f t="shared" si="512"/>
        <v>0</v>
      </c>
      <c r="AJ347" s="84">
        <f t="shared" si="513"/>
        <v>0</v>
      </c>
      <c r="AK347" s="84"/>
      <c r="AL347" s="84"/>
      <c r="AM347" s="3"/>
      <c r="AN347" s="3"/>
      <c r="AO347" s="84">
        <f t="shared" si="514"/>
        <v>0</v>
      </c>
      <c r="AP347" s="84">
        <f t="shared" si="515"/>
        <v>0</v>
      </c>
      <c r="AQ347" s="84"/>
      <c r="AR347" s="84"/>
      <c r="AS347" s="3"/>
      <c r="AT347" s="3"/>
      <c r="AU347" s="84">
        <f t="shared" si="516"/>
        <v>0</v>
      </c>
      <c r="AV347" s="84">
        <f t="shared" si="517"/>
        <v>0</v>
      </c>
      <c r="AW347" s="84"/>
      <c r="AX347" s="84"/>
      <c r="AY347" s="1"/>
      <c r="AZ347" s="1"/>
      <c r="BA347" s="84">
        <f t="shared" si="518"/>
        <v>0</v>
      </c>
      <c r="BB347" s="84">
        <f t="shared" si="519"/>
        <v>0</v>
      </c>
    </row>
    <row r="348" spans="1:54" ht="42" customHeight="1" x14ac:dyDescent="0.2">
      <c r="A348" s="80" t="s">
        <v>60</v>
      </c>
      <c r="B348" s="116"/>
      <c r="C348" s="116"/>
      <c r="D348" s="117" t="s">
        <v>205</v>
      </c>
      <c r="E348" s="80">
        <v>2020</v>
      </c>
      <c r="F348" s="82">
        <v>7620</v>
      </c>
      <c r="G348" s="82"/>
      <c r="H348" s="82">
        <v>7620</v>
      </c>
      <c r="I348" s="118">
        <v>6000</v>
      </c>
      <c r="J348" s="82">
        <v>1620</v>
      </c>
      <c r="K348" s="82"/>
      <c r="L348" s="82"/>
      <c r="M348" s="82">
        <v>0</v>
      </c>
      <c r="N348" s="84"/>
      <c r="O348" s="84"/>
      <c r="P348" s="84"/>
      <c r="Q348" s="67">
        <f t="shared" si="502"/>
        <v>0</v>
      </c>
      <c r="R348" s="67">
        <f t="shared" si="503"/>
        <v>0</v>
      </c>
      <c r="S348" s="79"/>
      <c r="T348" s="79"/>
      <c r="U348" s="79"/>
      <c r="V348" s="2"/>
      <c r="W348" s="128"/>
      <c r="X348" s="3"/>
      <c r="Y348" s="36"/>
      <c r="Z348" s="36"/>
      <c r="AA348" s="82">
        <f t="shared" si="504"/>
        <v>7620</v>
      </c>
      <c r="AB348" s="82">
        <f t="shared" si="505"/>
        <v>7620</v>
      </c>
      <c r="AC348" s="82">
        <f t="shared" si="506"/>
        <v>6000</v>
      </c>
      <c r="AD348" s="82">
        <f t="shared" si="507"/>
        <v>1620</v>
      </c>
      <c r="AE348" s="82">
        <f t="shared" si="508"/>
        <v>0</v>
      </c>
      <c r="AF348" s="82">
        <f t="shared" si="509"/>
        <v>0</v>
      </c>
      <c r="AG348" s="82">
        <f t="shared" si="510"/>
        <v>0</v>
      </c>
      <c r="AH348" s="84">
        <f t="shared" si="511"/>
        <v>0</v>
      </c>
      <c r="AI348" s="84">
        <f t="shared" si="512"/>
        <v>0</v>
      </c>
      <c r="AJ348" s="84">
        <f t="shared" si="513"/>
        <v>0</v>
      </c>
      <c r="AK348" s="84"/>
      <c r="AL348" s="84"/>
      <c r="AM348" s="3"/>
      <c r="AN348" s="3"/>
      <c r="AO348" s="84">
        <f t="shared" si="514"/>
        <v>0</v>
      </c>
      <c r="AP348" s="84">
        <f t="shared" si="515"/>
        <v>0</v>
      </c>
      <c r="AQ348" s="84"/>
      <c r="AR348" s="84"/>
      <c r="AS348" s="3"/>
      <c r="AT348" s="3"/>
      <c r="AU348" s="84">
        <f t="shared" si="516"/>
        <v>0</v>
      </c>
      <c r="AV348" s="84">
        <f t="shared" si="517"/>
        <v>0</v>
      </c>
      <c r="AW348" s="84"/>
      <c r="AX348" s="84"/>
      <c r="AY348" s="1"/>
      <c r="AZ348" s="1"/>
      <c r="BA348" s="84">
        <f t="shared" si="518"/>
        <v>0</v>
      </c>
      <c r="BB348" s="84">
        <f t="shared" si="519"/>
        <v>0</v>
      </c>
    </row>
    <row r="349" spans="1:54" ht="15.75" customHeight="1" x14ac:dyDescent="0.2">
      <c r="A349" s="80" t="s">
        <v>60</v>
      </c>
      <c r="B349" s="15"/>
      <c r="C349" s="15"/>
      <c r="D349" s="13" t="s">
        <v>116</v>
      </c>
      <c r="E349" s="80">
        <v>2020</v>
      </c>
      <c r="F349" s="82">
        <v>15240</v>
      </c>
      <c r="G349" s="82"/>
      <c r="H349" s="82">
        <v>15240</v>
      </c>
      <c r="I349" s="82">
        <v>12000</v>
      </c>
      <c r="J349" s="82">
        <v>3240</v>
      </c>
      <c r="K349" s="82"/>
      <c r="L349" s="82"/>
      <c r="M349" s="82">
        <v>0</v>
      </c>
      <c r="N349" s="84"/>
      <c r="O349" s="84"/>
      <c r="P349" s="84"/>
      <c r="Q349" s="67">
        <f t="shared" si="502"/>
        <v>0</v>
      </c>
      <c r="R349" s="67">
        <f t="shared" si="503"/>
        <v>0</v>
      </c>
      <c r="S349" s="79"/>
      <c r="T349" s="79"/>
      <c r="U349" s="79"/>
      <c r="V349" s="2"/>
      <c r="W349" s="128"/>
      <c r="X349" s="3"/>
      <c r="Y349" s="36"/>
      <c r="Z349" s="36"/>
      <c r="AA349" s="82">
        <f t="shared" si="504"/>
        <v>15240</v>
      </c>
      <c r="AB349" s="82">
        <f t="shared" si="505"/>
        <v>15240</v>
      </c>
      <c r="AC349" s="82">
        <f t="shared" si="506"/>
        <v>12000</v>
      </c>
      <c r="AD349" s="82">
        <f t="shared" si="507"/>
        <v>3240</v>
      </c>
      <c r="AE349" s="82">
        <f t="shared" si="508"/>
        <v>0</v>
      </c>
      <c r="AF349" s="82">
        <f t="shared" si="509"/>
        <v>0</v>
      </c>
      <c r="AG349" s="82">
        <f t="shared" si="510"/>
        <v>0</v>
      </c>
      <c r="AH349" s="84">
        <f t="shared" si="511"/>
        <v>0</v>
      </c>
      <c r="AI349" s="84">
        <f t="shared" si="512"/>
        <v>0</v>
      </c>
      <c r="AJ349" s="84">
        <f t="shared" si="513"/>
        <v>0</v>
      </c>
      <c r="AK349" s="84"/>
      <c r="AL349" s="84"/>
      <c r="AM349" s="3"/>
      <c r="AN349" s="3"/>
      <c r="AO349" s="84">
        <f t="shared" si="514"/>
        <v>0</v>
      </c>
      <c r="AP349" s="84">
        <f t="shared" si="515"/>
        <v>0</v>
      </c>
      <c r="AQ349" s="84"/>
      <c r="AR349" s="84"/>
      <c r="AS349" s="3"/>
      <c r="AT349" s="3"/>
      <c r="AU349" s="84">
        <f t="shared" si="516"/>
        <v>0</v>
      </c>
      <c r="AV349" s="84">
        <f t="shared" si="517"/>
        <v>0</v>
      </c>
      <c r="AW349" s="84"/>
      <c r="AX349" s="84"/>
      <c r="AY349" s="1"/>
      <c r="AZ349" s="1"/>
      <c r="BA349" s="84">
        <f t="shared" si="518"/>
        <v>0</v>
      </c>
      <c r="BB349" s="84">
        <f t="shared" si="519"/>
        <v>0</v>
      </c>
    </row>
    <row r="350" spans="1:54" ht="15.75" customHeight="1" x14ac:dyDescent="0.2">
      <c r="A350" s="80" t="s">
        <v>60</v>
      </c>
      <c r="B350" s="15"/>
      <c r="C350" s="15"/>
      <c r="D350" s="13" t="s">
        <v>117</v>
      </c>
      <c r="E350" s="80">
        <v>2020</v>
      </c>
      <c r="F350" s="82">
        <v>3810</v>
      </c>
      <c r="G350" s="82"/>
      <c r="H350" s="82">
        <v>3810</v>
      </c>
      <c r="I350" s="82">
        <v>3000</v>
      </c>
      <c r="J350" s="82">
        <v>810</v>
      </c>
      <c r="K350" s="82"/>
      <c r="L350" s="82"/>
      <c r="M350" s="82">
        <v>0</v>
      </c>
      <c r="N350" s="84"/>
      <c r="O350" s="84"/>
      <c r="P350" s="84"/>
      <c r="Q350" s="67">
        <f t="shared" si="502"/>
        <v>0</v>
      </c>
      <c r="R350" s="67">
        <f t="shared" si="503"/>
        <v>0</v>
      </c>
      <c r="S350" s="79"/>
      <c r="T350" s="79"/>
      <c r="U350" s="79"/>
      <c r="V350" s="2"/>
      <c r="W350" s="128"/>
      <c r="X350" s="3"/>
      <c r="Y350" s="36"/>
      <c r="Z350" s="36"/>
      <c r="AA350" s="82">
        <f t="shared" si="504"/>
        <v>3810</v>
      </c>
      <c r="AB350" s="82">
        <f t="shared" si="505"/>
        <v>3810</v>
      </c>
      <c r="AC350" s="82">
        <f t="shared" si="506"/>
        <v>3000</v>
      </c>
      <c r="AD350" s="82">
        <f t="shared" si="507"/>
        <v>810</v>
      </c>
      <c r="AE350" s="82">
        <f t="shared" si="508"/>
        <v>0</v>
      </c>
      <c r="AF350" s="82">
        <f t="shared" si="509"/>
        <v>0</v>
      </c>
      <c r="AG350" s="82">
        <f t="shared" si="510"/>
        <v>0</v>
      </c>
      <c r="AH350" s="84">
        <f t="shared" si="511"/>
        <v>0</v>
      </c>
      <c r="AI350" s="84">
        <f t="shared" si="512"/>
        <v>0</v>
      </c>
      <c r="AJ350" s="84">
        <f t="shared" si="513"/>
        <v>0</v>
      </c>
      <c r="AK350" s="84"/>
      <c r="AL350" s="84"/>
      <c r="AM350" s="3"/>
      <c r="AN350" s="3"/>
      <c r="AO350" s="84">
        <f t="shared" si="514"/>
        <v>0</v>
      </c>
      <c r="AP350" s="84">
        <f t="shared" si="515"/>
        <v>0</v>
      </c>
      <c r="AQ350" s="84"/>
      <c r="AR350" s="84"/>
      <c r="AS350" s="3"/>
      <c r="AT350" s="3"/>
      <c r="AU350" s="84">
        <f t="shared" si="516"/>
        <v>0</v>
      </c>
      <c r="AV350" s="84">
        <f t="shared" si="517"/>
        <v>0</v>
      </c>
      <c r="AW350" s="84"/>
      <c r="AX350" s="84"/>
      <c r="AY350" s="1"/>
      <c r="AZ350" s="1"/>
      <c r="BA350" s="84">
        <f t="shared" si="518"/>
        <v>0</v>
      </c>
      <c r="BB350" s="84">
        <f t="shared" si="519"/>
        <v>0</v>
      </c>
    </row>
    <row r="351" spans="1:54" ht="42" customHeight="1" x14ac:dyDescent="0.2">
      <c r="A351" s="80" t="s">
        <v>60</v>
      </c>
      <c r="B351" s="116"/>
      <c r="C351" s="116"/>
      <c r="D351" s="114" t="s">
        <v>215</v>
      </c>
      <c r="E351" s="14">
        <v>2020</v>
      </c>
      <c r="F351" s="82">
        <v>5080</v>
      </c>
      <c r="G351" s="85"/>
      <c r="H351" s="82">
        <v>5080</v>
      </c>
      <c r="I351" s="115">
        <v>4000</v>
      </c>
      <c r="J351" s="82">
        <v>1080</v>
      </c>
      <c r="K351" s="87"/>
      <c r="L351" s="87"/>
      <c r="M351" s="82">
        <v>0</v>
      </c>
      <c r="N351" s="87"/>
      <c r="O351" s="87"/>
      <c r="P351" s="87"/>
      <c r="Q351" s="67">
        <f t="shared" si="502"/>
        <v>0</v>
      </c>
      <c r="R351" s="67">
        <f t="shared" si="503"/>
        <v>0</v>
      </c>
      <c r="S351" s="79"/>
      <c r="T351" s="79"/>
      <c r="U351" s="79"/>
      <c r="V351" s="2"/>
      <c r="W351" s="128"/>
      <c r="X351" s="3"/>
      <c r="Y351" s="36"/>
      <c r="Z351" s="36"/>
      <c r="AA351" s="82">
        <f t="shared" si="504"/>
        <v>5080</v>
      </c>
      <c r="AB351" s="82">
        <f t="shared" si="505"/>
        <v>5080</v>
      </c>
      <c r="AC351" s="82">
        <f t="shared" si="506"/>
        <v>4000</v>
      </c>
      <c r="AD351" s="82">
        <f t="shared" si="507"/>
        <v>1080</v>
      </c>
      <c r="AE351" s="82">
        <f t="shared" si="508"/>
        <v>0</v>
      </c>
      <c r="AF351" s="82">
        <f t="shared" si="509"/>
        <v>0</v>
      </c>
      <c r="AG351" s="82">
        <f t="shared" si="510"/>
        <v>0</v>
      </c>
      <c r="AH351" s="84">
        <f t="shared" si="511"/>
        <v>0</v>
      </c>
      <c r="AI351" s="84">
        <f t="shared" si="512"/>
        <v>0</v>
      </c>
      <c r="AJ351" s="84">
        <f t="shared" si="513"/>
        <v>0</v>
      </c>
      <c r="AK351" s="87"/>
      <c r="AL351" s="87"/>
      <c r="AM351" s="3"/>
      <c r="AN351" s="3"/>
      <c r="AO351" s="84">
        <f t="shared" si="514"/>
        <v>0</v>
      </c>
      <c r="AP351" s="84">
        <f t="shared" si="515"/>
        <v>0</v>
      </c>
      <c r="AQ351" s="87"/>
      <c r="AR351" s="87"/>
      <c r="AS351" s="3"/>
      <c r="AT351" s="3"/>
      <c r="AU351" s="84">
        <f t="shared" si="516"/>
        <v>0</v>
      </c>
      <c r="AV351" s="84">
        <f t="shared" si="517"/>
        <v>0</v>
      </c>
      <c r="AW351" s="87"/>
      <c r="AX351" s="87"/>
      <c r="AY351" s="1"/>
      <c r="AZ351" s="1"/>
      <c r="BA351" s="84">
        <f t="shared" si="518"/>
        <v>0</v>
      </c>
      <c r="BB351" s="84">
        <f t="shared" si="519"/>
        <v>0</v>
      </c>
    </row>
    <row r="352" spans="1:54" ht="24" x14ac:dyDescent="0.2">
      <c r="B352" s="15"/>
      <c r="C352" s="15"/>
      <c r="D352" s="141" t="s">
        <v>231</v>
      </c>
      <c r="E352" s="142">
        <v>2020</v>
      </c>
      <c r="F352" s="82"/>
      <c r="G352" s="82"/>
      <c r="H352" s="82"/>
      <c r="I352" s="82"/>
      <c r="J352" s="82"/>
      <c r="K352" s="82"/>
      <c r="L352" s="82"/>
      <c r="M352" s="82">
        <v>0</v>
      </c>
      <c r="N352" s="84"/>
      <c r="O352" s="84"/>
      <c r="P352" s="84"/>
      <c r="Q352" s="67">
        <f t="shared" si="502"/>
        <v>345020</v>
      </c>
      <c r="R352" s="67">
        <f t="shared" si="503"/>
        <v>345020</v>
      </c>
      <c r="S352" s="82">
        <v>345020</v>
      </c>
      <c r="T352" s="82"/>
      <c r="U352" s="79"/>
      <c r="V352" s="2"/>
      <c r="W352" s="128"/>
      <c r="X352" s="3"/>
      <c r="Y352" s="36"/>
      <c r="Z352" s="36"/>
      <c r="AA352" s="82">
        <f t="shared" ref="AA352:AA359" si="520">F352+Q352</f>
        <v>345020</v>
      </c>
      <c r="AB352" s="82">
        <f t="shared" ref="AB352:AB359" si="521">H352+R352</f>
        <v>345020</v>
      </c>
      <c r="AC352" s="82">
        <f t="shared" ref="AC352:AC359" si="522">I352+S352</f>
        <v>345020</v>
      </c>
      <c r="AD352" s="82">
        <f t="shared" ref="AD352:AD359" si="523">J352+T352</f>
        <v>0</v>
      </c>
      <c r="AE352" s="82">
        <f t="shared" ref="AE352:AE359" si="524">K352+U352</f>
        <v>0</v>
      </c>
      <c r="AF352" s="82">
        <f t="shared" ref="AF352:AF359" si="525">L352+V352</f>
        <v>0</v>
      </c>
      <c r="AG352" s="82">
        <f t="shared" ref="AG352:AG359" si="526">AH352+AI352</f>
        <v>0</v>
      </c>
      <c r="AH352" s="84">
        <f t="shared" ref="AH352:AH359" si="527">N352+X352</f>
        <v>0</v>
      </c>
      <c r="AI352" s="84">
        <f t="shared" ref="AI352:AI359" si="528">O352+Y352</f>
        <v>0</v>
      </c>
      <c r="AJ352" s="84">
        <f t="shared" ref="AJ352:AJ359" si="529">P352+Z352</f>
        <v>0</v>
      </c>
      <c r="AK352" s="84"/>
      <c r="AL352" s="84"/>
      <c r="AM352" s="3"/>
      <c r="AN352" s="3"/>
      <c r="AO352" s="84">
        <f t="shared" si="514"/>
        <v>0</v>
      </c>
      <c r="AP352" s="84">
        <f t="shared" si="515"/>
        <v>0</v>
      </c>
      <c r="AQ352" s="84"/>
      <c r="AR352" s="84"/>
      <c r="AS352" s="3"/>
      <c r="AT352" s="3"/>
      <c r="AU352" s="84">
        <f t="shared" si="516"/>
        <v>0</v>
      </c>
      <c r="AV352" s="84">
        <f t="shared" si="517"/>
        <v>0</v>
      </c>
      <c r="AW352" s="84"/>
      <c r="AX352" s="84"/>
      <c r="AY352" s="1"/>
      <c r="AZ352" s="1"/>
      <c r="BA352" s="84">
        <f t="shared" si="518"/>
        <v>0</v>
      </c>
      <c r="BB352" s="84">
        <f t="shared" si="519"/>
        <v>0</v>
      </c>
    </row>
    <row r="353" spans="1:54" ht="15.75" customHeight="1" x14ac:dyDescent="0.2">
      <c r="B353" s="15"/>
      <c r="C353" s="15"/>
      <c r="D353" s="141" t="s">
        <v>114</v>
      </c>
      <c r="E353" s="142">
        <v>2019</v>
      </c>
      <c r="F353" s="82"/>
      <c r="G353" s="82"/>
      <c r="H353" s="82"/>
      <c r="I353" s="82"/>
      <c r="J353" s="82"/>
      <c r="K353" s="82"/>
      <c r="L353" s="82"/>
      <c r="M353" s="82">
        <v>0</v>
      </c>
      <c r="N353" s="84"/>
      <c r="O353" s="84"/>
      <c r="P353" s="84"/>
      <c r="Q353" s="67">
        <f t="shared" si="502"/>
        <v>3321</v>
      </c>
      <c r="R353" s="67">
        <f t="shared" si="503"/>
        <v>3321</v>
      </c>
      <c r="S353" s="82">
        <v>2615</v>
      </c>
      <c r="T353" s="82">
        <v>706</v>
      </c>
      <c r="U353" s="79"/>
      <c r="V353" s="130"/>
      <c r="W353" s="128"/>
      <c r="X353" s="3"/>
      <c r="Y353" s="36"/>
      <c r="Z353" s="36"/>
      <c r="AA353" s="82">
        <f t="shared" si="520"/>
        <v>3321</v>
      </c>
      <c r="AB353" s="82">
        <f t="shared" si="521"/>
        <v>3321</v>
      </c>
      <c r="AC353" s="82">
        <f t="shared" si="522"/>
        <v>2615</v>
      </c>
      <c r="AD353" s="82">
        <f t="shared" si="523"/>
        <v>706</v>
      </c>
      <c r="AE353" s="82">
        <f t="shared" si="524"/>
        <v>0</v>
      </c>
      <c r="AF353" s="82">
        <f t="shared" si="525"/>
        <v>0</v>
      </c>
      <c r="AG353" s="82">
        <f t="shared" si="526"/>
        <v>0</v>
      </c>
      <c r="AH353" s="84">
        <f t="shared" si="527"/>
        <v>0</v>
      </c>
      <c r="AI353" s="84">
        <f t="shared" si="528"/>
        <v>0</v>
      </c>
      <c r="AJ353" s="84">
        <f t="shared" si="529"/>
        <v>0</v>
      </c>
      <c r="AK353" s="84"/>
      <c r="AL353" s="84"/>
      <c r="AM353" s="3"/>
      <c r="AN353" s="3"/>
      <c r="AO353" s="84">
        <f t="shared" si="514"/>
        <v>0</v>
      </c>
      <c r="AP353" s="84">
        <f t="shared" si="515"/>
        <v>0</v>
      </c>
      <c r="AQ353" s="84"/>
      <c r="AR353" s="84"/>
      <c r="AS353" s="3"/>
      <c r="AT353" s="3"/>
      <c r="AU353" s="84">
        <f t="shared" si="516"/>
        <v>0</v>
      </c>
      <c r="AV353" s="84">
        <f t="shared" si="517"/>
        <v>0</v>
      </c>
      <c r="AW353" s="84"/>
      <c r="AX353" s="84"/>
      <c r="AY353" s="1"/>
      <c r="AZ353" s="1"/>
      <c r="BA353" s="84">
        <f t="shared" si="518"/>
        <v>0</v>
      </c>
      <c r="BB353" s="84">
        <f t="shared" si="519"/>
        <v>0</v>
      </c>
    </row>
    <row r="354" spans="1:54" ht="15.75" customHeight="1" x14ac:dyDescent="0.2">
      <c r="B354" s="15"/>
      <c r="C354" s="15"/>
      <c r="D354" s="163" t="s">
        <v>113</v>
      </c>
      <c r="E354" s="145">
        <v>2019</v>
      </c>
      <c r="F354" s="82"/>
      <c r="G354" s="82"/>
      <c r="H354" s="82"/>
      <c r="I354" s="82"/>
      <c r="J354" s="82"/>
      <c r="K354" s="82"/>
      <c r="L354" s="82"/>
      <c r="M354" s="82">
        <v>0</v>
      </c>
      <c r="N354" s="84"/>
      <c r="O354" s="84"/>
      <c r="P354" s="84"/>
      <c r="Q354" s="67">
        <f t="shared" si="502"/>
        <v>120</v>
      </c>
      <c r="R354" s="67">
        <f t="shared" si="503"/>
        <v>120</v>
      </c>
      <c r="S354" s="82">
        <v>120</v>
      </c>
      <c r="T354" s="82"/>
      <c r="U354" s="79"/>
      <c r="V354" s="130"/>
      <c r="W354" s="128"/>
      <c r="X354" s="3"/>
      <c r="Y354" s="36"/>
      <c r="Z354" s="36"/>
      <c r="AA354" s="82">
        <f t="shared" si="520"/>
        <v>120</v>
      </c>
      <c r="AB354" s="82">
        <f t="shared" si="521"/>
        <v>120</v>
      </c>
      <c r="AC354" s="82">
        <f t="shared" si="522"/>
        <v>120</v>
      </c>
      <c r="AD354" s="82">
        <f t="shared" si="523"/>
        <v>0</v>
      </c>
      <c r="AE354" s="82">
        <f t="shared" si="524"/>
        <v>0</v>
      </c>
      <c r="AF354" s="82">
        <f t="shared" si="525"/>
        <v>0</v>
      </c>
      <c r="AG354" s="82">
        <f t="shared" si="526"/>
        <v>0</v>
      </c>
      <c r="AH354" s="84">
        <f t="shared" si="527"/>
        <v>0</v>
      </c>
      <c r="AI354" s="84">
        <f t="shared" si="528"/>
        <v>0</v>
      </c>
      <c r="AJ354" s="84">
        <f t="shared" si="529"/>
        <v>0</v>
      </c>
      <c r="AK354" s="84"/>
      <c r="AL354" s="84"/>
      <c r="AM354" s="3"/>
      <c r="AN354" s="3"/>
      <c r="AO354" s="84">
        <f t="shared" si="514"/>
        <v>0</v>
      </c>
      <c r="AP354" s="84">
        <f t="shared" si="515"/>
        <v>0</v>
      </c>
      <c r="AQ354" s="84"/>
      <c r="AR354" s="84"/>
      <c r="AS354" s="3"/>
      <c r="AT354" s="3"/>
      <c r="AU354" s="84">
        <f t="shared" si="516"/>
        <v>0</v>
      </c>
      <c r="AV354" s="84">
        <f t="shared" si="517"/>
        <v>0</v>
      </c>
      <c r="AW354" s="84"/>
      <c r="AX354" s="84"/>
      <c r="AY354" s="1"/>
      <c r="AZ354" s="1"/>
      <c r="BA354" s="84">
        <f t="shared" si="518"/>
        <v>0</v>
      </c>
      <c r="BB354" s="84">
        <f t="shared" si="519"/>
        <v>0</v>
      </c>
    </row>
    <row r="355" spans="1:54" ht="15.75" customHeight="1" x14ac:dyDescent="0.2">
      <c r="B355" s="15"/>
      <c r="C355" s="15"/>
      <c r="D355" s="148" t="s">
        <v>232</v>
      </c>
      <c r="E355" s="145">
        <v>2019</v>
      </c>
      <c r="F355" s="82"/>
      <c r="G355" s="82"/>
      <c r="H355" s="82"/>
      <c r="I355" s="82"/>
      <c r="J355" s="82"/>
      <c r="K355" s="82"/>
      <c r="L355" s="82"/>
      <c r="M355" s="82">
        <v>0</v>
      </c>
      <c r="N355" s="84"/>
      <c r="O355" s="84"/>
      <c r="P355" s="84"/>
      <c r="Q355" s="67">
        <f t="shared" si="502"/>
        <v>370</v>
      </c>
      <c r="R355" s="67">
        <f t="shared" si="503"/>
        <v>370</v>
      </c>
      <c r="S355" s="82">
        <v>292</v>
      </c>
      <c r="T355" s="82">
        <v>78</v>
      </c>
      <c r="U355" s="79"/>
      <c r="V355" s="2"/>
      <c r="W355" s="128"/>
      <c r="X355" s="3"/>
      <c r="Y355" s="36"/>
      <c r="Z355" s="36"/>
      <c r="AA355" s="82">
        <f t="shared" si="520"/>
        <v>370</v>
      </c>
      <c r="AB355" s="82">
        <f t="shared" si="521"/>
        <v>370</v>
      </c>
      <c r="AC355" s="82">
        <f t="shared" si="522"/>
        <v>292</v>
      </c>
      <c r="AD355" s="82">
        <f t="shared" si="523"/>
        <v>78</v>
      </c>
      <c r="AE355" s="82">
        <f t="shared" si="524"/>
        <v>0</v>
      </c>
      <c r="AF355" s="82">
        <f t="shared" si="525"/>
        <v>0</v>
      </c>
      <c r="AG355" s="82">
        <f t="shared" si="526"/>
        <v>0</v>
      </c>
      <c r="AH355" s="84">
        <f t="shared" si="527"/>
        <v>0</v>
      </c>
      <c r="AI355" s="84">
        <f t="shared" si="528"/>
        <v>0</v>
      </c>
      <c r="AJ355" s="84">
        <f t="shared" si="529"/>
        <v>0</v>
      </c>
      <c r="AK355" s="84"/>
      <c r="AL355" s="84"/>
      <c r="AM355" s="3"/>
      <c r="AN355" s="3"/>
      <c r="AO355" s="84">
        <f t="shared" si="514"/>
        <v>0</v>
      </c>
      <c r="AP355" s="84">
        <f t="shared" si="515"/>
        <v>0</v>
      </c>
      <c r="AQ355" s="84"/>
      <c r="AR355" s="84"/>
      <c r="AS355" s="3"/>
      <c r="AT355" s="3"/>
      <c r="AU355" s="84">
        <f t="shared" si="516"/>
        <v>0</v>
      </c>
      <c r="AV355" s="84">
        <f t="shared" si="517"/>
        <v>0</v>
      </c>
      <c r="AW355" s="84"/>
      <c r="AX355" s="84"/>
      <c r="AY355" s="1"/>
      <c r="AZ355" s="1"/>
      <c r="BA355" s="84">
        <f t="shared" si="518"/>
        <v>0</v>
      </c>
      <c r="BB355" s="84">
        <f t="shared" si="519"/>
        <v>0</v>
      </c>
    </row>
    <row r="356" spans="1:54" ht="42" customHeight="1" x14ac:dyDescent="0.2">
      <c r="B356" s="116"/>
      <c r="C356" s="116"/>
      <c r="D356" s="68" t="s">
        <v>233</v>
      </c>
      <c r="E356" s="144">
        <v>2019</v>
      </c>
      <c r="F356" s="82"/>
      <c r="G356" s="82"/>
      <c r="H356" s="82"/>
      <c r="I356" s="118"/>
      <c r="J356" s="82"/>
      <c r="K356" s="82"/>
      <c r="L356" s="82"/>
      <c r="M356" s="82">
        <v>0</v>
      </c>
      <c r="N356" s="84"/>
      <c r="O356" s="84"/>
      <c r="P356" s="84"/>
      <c r="Q356" s="67">
        <f t="shared" si="502"/>
        <v>2731</v>
      </c>
      <c r="R356" s="67">
        <f t="shared" si="503"/>
        <v>2731</v>
      </c>
      <c r="S356" s="82">
        <v>2150</v>
      </c>
      <c r="T356" s="82">
        <v>581</v>
      </c>
      <c r="U356" s="79"/>
      <c r="V356" s="2"/>
      <c r="W356" s="128"/>
      <c r="X356" s="3"/>
      <c r="Y356" s="36"/>
      <c r="Z356" s="36"/>
      <c r="AA356" s="82">
        <f t="shared" si="520"/>
        <v>2731</v>
      </c>
      <c r="AB356" s="82">
        <f t="shared" si="521"/>
        <v>2731</v>
      </c>
      <c r="AC356" s="82">
        <f t="shared" si="522"/>
        <v>2150</v>
      </c>
      <c r="AD356" s="82">
        <f t="shared" si="523"/>
        <v>581</v>
      </c>
      <c r="AE356" s="82">
        <f t="shared" si="524"/>
        <v>0</v>
      </c>
      <c r="AF356" s="82">
        <f t="shared" si="525"/>
        <v>0</v>
      </c>
      <c r="AG356" s="82">
        <f t="shared" si="526"/>
        <v>0</v>
      </c>
      <c r="AH356" s="84">
        <f t="shared" si="527"/>
        <v>0</v>
      </c>
      <c r="AI356" s="84">
        <f t="shared" si="528"/>
        <v>0</v>
      </c>
      <c r="AJ356" s="84">
        <f t="shared" si="529"/>
        <v>0</v>
      </c>
      <c r="AK356" s="84"/>
      <c r="AL356" s="84"/>
      <c r="AM356" s="3"/>
      <c r="AN356" s="3"/>
      <c r="AO356" s="84">
        <f t="shared" si="514"/>
        <v>0</v>
      </c>
      <c r="AP356" s="84">
        <f t="shared" si="515"/>
        <v>0</v>
      </c>
      <c r="AQ356" s="84"/>
      <c r="AR356" s="84"/>
      <c r="AS356" s="3"/>
      <c r="AT356" s="3"/>
      <c r="AU356" s="84">
        <f t="shared" si="516"/>
        <v>0</v>
      </c>
      <c r="AV356" s="84">
        <f t="shared" si="517"/>
        <v>0</v>
      </c>
      <c r="AW356" s="84"/>
      <c r="AX356" s="84"/>
      <c r="AY356" s="1"/>
      <c r="AZ356" s="1"/>
      <c r="BA356" s="84">
        <f t="shared" si="518"/>
        <v>0</v>
      </c>
      <c r="BB356" s="84">
        <f t="shared" si="519"/>
        <v>0</v>
      </c>
    </row>
    <row r="357" spans="1:54" ht="15.75" customHeight="1" x14ac:dyDescent="0.2">
      <c r="B357" s="15"/>
      <c r="C357" s="15"/>
      <c r="D357" s="68" t="s">
        <v>234</v>
      </c>
      <c r="E357" s="144">
        <v>2019</v>
      </c>
      <c r="F357" s="82"/>
      <c r="G357" s="82"/>
      <c r="H357" s="82"/>
      <c r="I357" s="82"/>
      <c r="J357" s="82"/>
      <c r="K357" s="82"/>
      <c r="L357" s="82"/>
      <c r="M357" s="82">
        <v>0</v>
      </c>
      <c r="N357" s="84"/>
      <c r="O357" s="84"/>
      <c r="P357" s="84"/>
      <c r="Q357" s="67">
        <f t="shared" si="502"/>
        <v>192</v>
      </c>
      <c r="R357" s="67">
        <f t="shared" si="503"/>
        <v>192</v>
      </c>
      <c r="S357" s="82">
        <v>151</v>
      </c>
      <c r="T357" s="82">
        <v>41</v>
      </c>
      <c r="U357" s="79"/>
      <c r="V357" s="2"/>
      <c r="W357" s="128"/>
      <c r="X357" s="3"/>
      <c r="Y357" s="36"/>
      <c r="Z357" s="36"/>
      <c r="AA357" s="82">
        <f t="shared" si="520"/>
        <v>192</v>
      </c>
      <c r="AB357" s="82">
        <f t="shared" si="521"/>
        <v>192</v>
      </c>
      <c r="AC357" s="82">
        <f t="shared" si="522"/>
        <v>151</v>
      </c>
      <c r="AD357" s="82">
        <f t="shared" si="523"/>
        <v>41</v>
      </c>
      <c r="AE357" s="82">
        <f t="shared" si="524"/>
        <v>0</v>
      </c>
      <c r="AF357" s="82">
        <f t="shared" si="525"/>
        <v>0</v>
      </c>
      <c r="AG357" s="82">
        <f t="shared" si="526"/>
        <v>0</v>
      </c>
      <c r="AH357" s="84">
        <f t="shared" si="527"/>
        <v>0</v>
      </c>
      <c r="AI357" s="84">
        <f t="shared" si="528"/>
        <v>0</v>
      </c>
      <c r="AJ357" s="84">
        <f t="shared" si="529"/>
        <v>0</v>
      </c>
      <c r="AK357" s="84"/>
      <c r="AL357" s="84"/>
      <c r="AM357" s="3"/>
      <c r="AN357" s="3"/>
      <c r="AO357" s="84">
        <f t="shared" si="514"/>
        <v>0</v>
      </c>
      <c r="AP357" s="84">
        <f t="shared" si="515"/>
        <v>0</v>
      </c>
      <c r="AQ357" s="84"/>
      <c r="AR357" s="84"/>
      <c r="AS357" s="3"/>
      <c r="AT357" s="3"/>
      <c r="AU357" s="84">
        <f t="shared" si="516"/>
        <v>0</v>
      </c>
      <c r="AV357" s="84">
        <f t="shared" si="517"/>
        <v>0</v>
      </c>
      <c r="AW357" s="84"/>
      <c r="AX357" s="84"/>
      <c r="AY357" s="1"/>
      <c r="AZ357" s="1"/>
      <c r="BA357" s="84">
        <f t="shared" si="518"/>
        <v>0</v>
      </c>
      <c r="BB357" s="84">
        <f t="shared" si="519"/>
        <v>0</v>
      </c>
    </row>
    <row r="358" spans="1:54" ht="15.75" customHeight="1" x14ac:dyDescent="0.2">
      <c r="B358" s="15"/>
      <c r="C358" s="15"/>
      <c r="D358" s="149" t="s">
        <v>235</v>
      </c>
      <c r="E358" s="144">
        <v>2019</v>
      </c>
      <c r="F358" s="82"/>
      <c r="G358" s="82"/>
      <c r="H358" s="82"/>
      <c r="I358" s="82"/>
      <c r="J358" s="82"/>
      <c r="K358" s="82"/>
      <c r="L358" s="82"/>
      <c r="M358" s="82">
        <v>0</v>
      </c>
      <c r="N358" s="84"/>
      <c r="O358" s="84"/>
      <c r="P358" s="84"/>
      <c r="Q358" s="67">
        <f t="shared" si="502"/>
        <v>3500</v>
      </c>
      <c r="R358" s="67">
        <f t="shared" si="503"/>
        <v>3500</v>
      </c>
      <c r="S358" s="82">
        <v>3500</v>
      </c>
      <c r="T358" s="82"/>
      <c r="U358" s="79"/>
      <c r="V358" s="2"/>
      <c r="W358" s="128"/>
      <c r="X358" s="3"/>
      <c r="Y358" s="36"/>
      <c r="Z358" s="36"/>
      <c r="AA358" s="82">
        <f t="shared" si="520"/>
        <v>3500</v>
      </c>
      <c r="AB358" s="82">
        <f t="shared" si="521"/>
        <v>3500</v>
      </c>
      <c r="AC358" s="82">
        <f t="shared" si="522"/>
        <v>3500</v>
      </c>
      <c r="AD358" s="82">
        <f t="shared" si="523"/>
        <v>0</v>
      </c>
      <c r="AE358" s="82">
        <f t="shared" si="524"/>
        <v>0</v>
      </c>
      <c r="AF358" s="82">
        <f t="shared" si="525"/>
        <v>0</v>
      </c>
      <c r="AG358" s="82">
        <f t="shared" si="526"/>
        <v>0</v>
      </c>
      <c r="AH358" s="84">
        <f t="shared" si="527"/>
        <v>0</v>
      </c>
      <c r="AI358" s="84">
        <f t="shared" si="528"/>
        <v>0</v>
      </c>
      <c r="AJ358" s="84">
        <f t="shared" si="529"/>
        <v>0</v>
      </c>
      <c r="AK358" s="84"/>
      <c r="AL358" s="84"/>
      <c r="AM358" s="3"/>
      <c r="AN358" s="3"/>
      <c r="AO358" s="84">
        <f t="shared" si="514"/>
        <v>0</v>
      </c>
      <c r="AP358" s="84">
        <f t="shared" si="515"/>
        <v>0</v>
      </c>
      <c r="AQ358" s="84"/>
      <c r="AR358" s="84"/>
      <c r="AS358" s="3"/>
      <c r="AT358" s="3"/>
      <c r="AU358" s="84">
        <f t="shared" si="516"/>
        <v>0</v>
      </c>
      <c r="AV358" s="84">
        <f t="shared" si="517"/>
        <v>0</v>
      </c>
      <c r="AW358" s="84"/>
      <c r="AX358" s="84"/>
      <c r="AY358" s="1"/>
      <c r="AZ358" s="1"/>
      <c r="BA358" s="84">
        <f t="shared" si="518"/>
        <v>0</v>
      </c>
      <c r="BB358" s="84">
        <f t="shared" si="519"/>
        <v>0</v>
      </c>
    </row>
    <row r="359" spans="1:54" ht="42" customHeight="1" x14ac:dyDescent="0.2">
      <c r="B359" s="116"/>
      <c r="C359" s="116"/>
      <c r="D359" s="150" t="s">
        <v>236</v>
      </c>
      <c r="E359" s="144"/>
      <c r="F359" s="82"/>
      <c r="G359" s="85"/>
      <c r="H359" s="82"/>
      <c r="I359" s="115"/>
      <c r="J359" s="82"/>
      <c r="K359" s="87"/>
      <c r="L359" s="87"/>
      <c r="M359" s="82">
        <v>0</v>
      </c>
      <c r="N359" s="87"/>
      <c r="O359" s="87"/>
      <c r="P359" s="87"/>
      <c r="Q359" s="67"/>
      <c r="R359" s="67"/>
      <c r="S359" s="79"/>
      <c r="T359" s="79"/>
      <c r="U359" s="79"/>
      <c r="V359" s="2"/>
      <c r="W359" s="128"/>
      <c r="X359" s="3"/>
      <c r="Y359" s="36"/>
      <c r="Z359" s="36"/>
      <c r="AA359" s="82">
        <f t="shared" si="520"/>
        <v>0</v>
      </c>
      <c r="AB359" s="82">
        <f t="shared" si="521"/>
        <v>0</v>
      </c>
      <c r="AC359" s="82">
        <f t="shared" si="522"/>
        <v>0</v>
      </c>
      <c r="AD359" s="82">
        <f t="shared" si="523"/>
        <v>0</v>
      </c>
      <c r="AE359" s="82">
        <f t="shared" si="524"/>
        <v>0</v>
      </c>
      <c r="AF359" s="82">
        <f t="shared" si="525"/>
        <v>0</v>
      </c>
      <c r="AG359" s="82">
        <f t="shared" si="526"/>
        <v>0</v>
      </c>
      <c r="AH359" s="84">
        <f t="shared" si="527"/>
        <v>0</v>
      </c>
      <c r="AI359" s="84">
        <f t="shared" si="528"/>
        <v>0</v>
      </c>
      <c r="AJ359" s="84">
        <f t="shared" si="529"/>
        <v>0</v>
      </c>
      <c r="AK359" s="87"/>
      <c r="AL359" s="87"/>
      <c r="AM359" s="3"/>
      <c r="AN359" s="3"/>
      <c r="AO359" s="84">
        <f t="shared" si="514"/>
        <v>0</v>
      </c>
      <c r="AP359" s="84">
        <f t="shared" si="515"/>
        <v>0</v>
      </c>
      <c r="AQ359" s="87"/>
      <c r="AR359" s="87"/>
      <c r="AS359" s="3"/>
      <c r="AT359" s="3"/>
      <c r="AU359" s="84">
        <f t="shared" si="516"/>
        <v>0</v>
      </c>
      <c r="AV359" s="84">
        <f t="shared" si="517"/>
        <v>0</v>
      </c>
      <c r="AW359" s="87"/>
      <c r="AX359" s="87"/>
      <c r="AY359" s="1"/>
      <c r="AZ359" s="1"/>
      <c r="BA359" s="84">
        <f t="shared" si="518"/>
        <v>0</v>
      </c>
      <c r="BB359" s="84">
        <f t="shared" si="519"/>
        <v>0</v>
      </c>
    </row>
    <row r="360" spans="1:54" ht="15.75" customHeight="1" x14ac:dyDescent="0.2">
      <c r="A360" s="80" t="s">
        <v>60</v>
      </c>
      <c r="B360" s="15"/>
      <c r="C360" s="15">
        <v>7181</v>
      </c>
      <c r="D360" s="13" t="s">
        <v>167</v>
      </c>
      <c r="E360" s="80" t="s">
        <v>165</v>
      </c>
      <c r="F360" s="82">
        <v>18900</v>
      </c>
      <c r="G360" s="82">
        <v>13275</v>
      </c>
      <c r="H360" s="82">
        <v>5625</v>
      </c>
      <c r="I360" s="82"/>
      <c r="J360" s="82">
        <v>5625</v>
      </c>
      <c r="K360" s="82"/>
      <c r="L360" s="82"/>
      <c r="M360" s="82">
        <v>0</v>
      </c>
      <c r="N360" s="84"/>
      <c r="O360" s="84"/>
      <c r="P360" s="84"/>
      <c r="Q360" s="67">
        <f t="shared" ref="Q360:Q367" si="530">R360+V360+AM360+AN360+AS360+AT360+AY360+AZ360</f>
        <v>0</v>
      </c>
      <c r="R360" s="67">
        <f t="shared" si="503"/>
        <v>0</v>
      </c>
      <c r="S360" s="79"/>
      <c r="T360" s="79"/>
      <c r="U360" s="79"/>
      <c r="V360" s="2"/>
      <c r="W360" s="128"/>
      <c r="X360" s="3"/>
      <c r="Y360" s="36"/>
      <c r="Z360" s="36"/>
      <c r="AA360" s="82">
        <f t="shared" si="504"/>
        <v>18900</v>
      </c>
      <c r="AB360" s="82">
        <f t="shared" si="505"/>
        <v>5625</v>
      </c>
      <c r="AC360" s="82">
        <f t="shared" si="506"/>
        <v>0</v>
      </c>
      <c r="AD360" s="82">
        <f t="shared" si="507"/>
        <v>5625</v>
      </c>
      <c r="AE360" s="82">
        <f t="shared" si="508"/>
        <v>0</v>
      </c>
      <c r="AF360" s="82">
        <f t="shared" si="509"/>
        <v>0</v>
      </c>
      <c r="AG360" s="82">
        <f t="shared" si="510"/>
        <v>0</v>
      </c>
      <c r="AH360" s="84">
        <f t="shared" si="511"/>
        <v>0</v>
      </c>
      <c r="AI360" s="84">
        <f t="shared" si="512"/>
        <v>0</v>
      </c>
      <c r="AJ360" s="84">
        <f t="shared" si="513"/>
        <v>0</v>
      </c>
      <c r="AK360" s="84"/>
      <c r="AL360" s="84"/>
      <c r="AM360" s="3"/>
      <c r="AN360" s="3"/>
      <c r="AO360" s="84">
        <f t="shared" si="514"/>
        <v>0</v>
      </c>
      <c r="AP360" s="84">
        <f t="shared" si="515"/>
        <v>0</v>
      </c>
      <c r="AQ360" s="84"/>
      <c r="AR360" s="84"/>
      <c r="AS360" s="3"/>
      <c r="AT360" s="3"/>
      <c r="AU360" s="84">
        <f t="shared" si="516"/>
        <v>0</v>
      </c>
      <c r="AV360" s="84">
        <f t="shared" si="517"/>
        <v>0</v>
      </c>
      <c r="AW360" s="84"/>
      <c r="AX360" s="84"/>
      <c r="AY360" s="1"/>
      <c r="AZ360" s="1"/>
      <c r="BA360" s="84">
        <f t="shared" si="518"/>
        <v>0</v>
      </c>
      <c r="BB360" s="84">
        <f t="shared" si="519"/>
        <v>0</v>
      </c>
    </row>
    <row r="361" spans="1:54" ht="28.5" customHeight="1" x14ac:dyDescent="0.2">
      <c r="A361" s="80" t="s">
        <v>60</v>
      </c>
      <c r="B361" s="25"/>
      <c r="C361" s="16" t="s">
        <v>331</v>
      </c>
      <c r="D361" s="5" t="s">
        <v>168</v>
      </c>
      <c r="E361" s="80" t="s">
        <v>162</v>
      </c>
      <c r="F361" s="82">
        <v>923</v>
      </c>
      <c r="G361" s="82">
        <v>869</v>
      </c>
      <c r="H361" s="82">
        <v>54</v>
      </c>
      <c r="I361" s="82"/>
      <c r="J361" s="82">
        <v>54</v>
      </c>
      <c r="K361" s="82"/>
      <c r="L361" s="82"/>
      <c r="M361" s="82">
        <v>0</v>
      </c>
      <c r="N361" s="84"/>
      <c r="O361" s="84"/>
      <c r="P361" s="84"/>
      <c r="Q361" s="67">
        <f t="shared" si="530"/>
        <v>0</v>
      </c>
      <c r="R361" s="67">
        <f t="shared" si="503"/>
        <v>0</v>
      </c>
      <c r="S361" s="79"/>
      <c r="T361" s="79"/>
      <c r="U361" s="79"/>
      <c r="V361" s="2"/>
      <c r="W361" s="128"/>
      <c r="X361" s="3"/>
      <c r="Y361" s="36"/>
      <c r="Z361" s="36"/>
      <c r="AA361" s="82">
        <f t="shared" si="504"/>
        <v>923</v>
      </c>
      <c r="AB361" s="82">
        <f t="shared" si="505"/>
        <v>54</v>
      </c>
      <c r="AC361" s="82">
        <f t="shared" si="506"/>
        <v>0</v>
      </c>
      <c r="AD361" s="82">
        <f t="shared" si="507"/>
        <v>54</v>
      </c>
      <c r="AE361" s="82">
        <f t="shared" si="508"/>
        <v>0</v>
      </c>
      <c r="AF361" s="82">
        <f t="shared" si="509"/>
        <v>0</v>
      </c>
      <c r="AG361" s="82">
        <f t="shared" si="510"/>
        <v>0</v>
      </c>
      <c r="AH361" s="84">
        <f t="shared" si="511"/>
        <v>0</v>
      </c>
      <c r="AI361" s="84">
        <f t="shared" si="512"/>
        <v>0</v>
      </c>
      <c r="AJ361" s="84">
        <f t="shared" si="513"/>
        <v>0</v>
      </c>
      <c r="AK361" s="84"/>
      <c r="AL361" s="84"/>
      <c r="AM361" s="3"/>
      <c r="AN361" s="3"/>
      <c r="AO361" s="84">
        <f t="shared" si="514"/>
        <v>0</v>
      </c>
      <c r="AP361" s="84">
        <f t="shared" si="515"/>
        <v>0</v>
      </c>
      <c r="AQ361" s="84"/>
      <c r="AR361" s="84"/>
      <c r="AS361" s="3"/>
      <c r="AT361" s="3"/>
      <c r="AU361" s="84">
        <f t="shared" si="516"/>
        <v>0</v>
      </c>
      <c r="AV361" s="84">
        <f t="shared" si="517"/>
        <v>0</v>
      </c>
      <c r="AW361" s="84"/>
      <c r="AX361" s="84"/>
      <c r="AY361" s="1"/>
      <c r="AZ361" s="1"/>
      <c r="BA361" s="84">
        <f t="shared" si="518"/>
        <v>0</v>
      </c>
      <c r="BB361" s="84">
        <f t="shared" si="519"/>
        <v>0</v>
      </c>
    </row>
    <row r="362" spans="1:54" ht="15.75" customHeight="1" x14ac:dyDescent="0.2">
      <c r="A362" s="80" t="s">
        <v>60</v>
      </c>
      <c r="B362" s="15"/>
      <c r="C362" s="15">
        <v>7723</v>
      </c>
      <c r="D362" s="13" t="s">
        <v>169</v>
      </c>
      <c r="E362" s="80" t="s">
        <v>163</v>
      </c>
      <c r="F362" s="82">
        <v>1350</v>
      </c>
      <c r="G362" s="82"/>
      <c r="H362" s="82">
        <v>1350</v>
      </c>
      <c r="I362" s="82"/>
      <c r="J362" s="82">
        <v>1350</v>
      </c>
      <c r="K362" s="82"/>
      <c r="L362" s="82"/>
      <c r="M362" s="82">
        <v>0</v>
      </c>
      <c r="N362" s="84"/>
      <c r="O362" s="84"/>
      <c r="P362" s="84"/>
      <c r="Q362" s="67">
        <f t="shared" si="530"/>
        <v>0</v>
      </c>
      <c r="R362" s="67">
        <f t="shared" si="503"/>
        <v>0</v>
      </c>
      <c r="S362" s="79"/>
      <c r="T362" s="79"/>
      <c r="U362" s="79"/>
      <c r="V362" s="2"/>
      <c r="W362" s="128"/>
      <c r="X362" s="3"/>
      <c r="Y362" s="36"/>
      <c r="Z362" s="36"/>
      <c r="AA362" s="82">
        <f t="shared" si="504"/>
        <v>1350</v>
      </c>
      <c r="AB362" s="82">
        <f t="shared" si="505"/>
        <v>1350</v>
      </c>
      <c r="AC362" s="82">
        <f t="shared" si="506"/>
        <v>0</v>
      </c>
      <c r="AD362" s="82">
        <f t="shared" si="507"/>
        <v>1350</v>
      </c>
      <c r="AE362" s="82">
        <f t="shared" si="508"/>
        <v>0</v>
      </c>
      <c r="AF362" s="82">
        <f t="shared" si="509"/>
        <v>0</v>
      </c>
      <c r="AG362" s="82">
        <f t="shared" si="510"/>
        <v>0</v>
      </c>
      <c r="AH362" s="84">
        <f t="shared" si="511"/>
        <v>0</v>
      </c>
      <c r="AI362" s="84">
        <f t="shared" si="512"/>
        <v>0</v>
      </c>
      <c r="AJ362" s="84">
        <f t="shared" si="513"/>
        <v>0</v>
      </c>
      <c r="AK362" s="84"/>
      <c r="AL362" s="84"/>
      <c r="AM362" s="3"/>
      <c r="AN362" s="3"/>
      <c r="AO362" s="84">
        <f t="shared" si="514"/>
        <v>0</v>
      </c>
      <c r="AP362" s="84">
        <f t="shared" si="515"/>
        <v>0</v>
      </c>
      <c r="AQ362" s="84"/>
      <c r="AR362" s="84"/>
      <c r="AS362" s="3"/>
      <c r="AT362" s="3"/>
      <c r="AU362" s="84">
        <f t="shared" si="516"/>
        <v>0</v>
      </c>
      <c r="AV362" s="84">
        <f t="shared" si="517"/>
        <v>0</v>
      </c>
      <c r="AW362" s="84"/>
      <c r="AX362" s="84"/>
      <c r="AY362" s="1"/>
      <c r="AZ362" s="1"/>
      <c r="BA362" s="84">
        <f t="shared" si="518"/>
        <v>0</v>
      </c>
      <c r="BB362" s="84">
        <f t="shared" si="519"/>
        <v>0</v>
      </c>
    </row>
    <row r="363" spans="1:54" ht="27" customHeight="1" x14ac:dyDescent="0.2">
      <c r="A363" s="80" t="s">
        <v>60</v>
      </c>
      <c r="B363" s="25"/>
      <c r="C363" s="16">
        <v>7118</v>
      </c>
      <c r="D363" s="5" t="s">
        <v>170</v>
      </c>
      <c r="E363" s="80" t="s">
        <v>166</v>
      </c>
      <c r="F363" s="82">
        <v>23691</v>
      </c>
      <c r="G363" s="82">
        <v>23411</v>
      </c>
      <c r="H363" s="82">
        <v>280</v>
      </c>
      <c r="I363" s="82"/>
      <c r="J363" s="82">
        <v>280</v>
      </c>
      <c r="K363" s="82"/>
      <c r="L363" s="82"/>
      <c r="M363" s="82">
        <v>0</v>
      </c>
      <c r="N363" s="84"/>
      <c r="O363" s="84"/>
      <c r="P363" s="84"/>
      <c r="Q363" s="67">
        <f t="shared" si="530"/>
        <v>0</v>
      </c>
      <c r="R363" s="67">
        <f t="shared" si="503"/>
        <v>0</v>
      </c>
      <c r="S363" s="79"/>
      <c r="T363" s="79"/>
      <c r="U363" s="79"/>
      <c r="V363" s="2"/>
      <c r="W363" s="128"/>
      <c r="X363" s="3"/>
      <c r="Y363" s="36"/>
      <c r="Z363" s="36"/>
      <c r="AA363" s="82">
        <f t="shared" si="504"/>
        <v>23691</v>
      </c>
      <c r="AB363" s="82">
        <f t="shared" si="505"/>
        <v>280</v>
      </c>
      <c r="AC363" s="82">
        <f t="shared" si="506"/>
        <v>0</v>
      </c>
      <c r="AD363" s="82">
        <f t="shared" si="507"/>
        <v>280</v>
      </c>
      <c r="AE363" s="82">
        <f t="shared" si="508"/>
        <v>0</v>
      </c>
      <c r="AF363" s="82">
        <f t="shared" si="509"/>
        <v>0</v>
      </c>
      <c r="AG363" s="82">
        <f t="shared" si="510"/>
        <v>0</v>
      </c>
      <c r="AH363" s="84">
        <f t="shared" si="511"/>
        <v>0</v>
      </c>
      <c r="AI363" s="84">
        <f t="shared" si="512"/>
        <v>0</v>
      </c>
      <c r="AJ363" s="84">
        <f t="shared" si="513"/>
        <v>0</v>
      </c>
      <c r="AK363" s="84"/>
      <c r="AL363" s="84"/>
      <c r="AM363" s="3"/>
      <c r="AN363" s="3"/>
      <c r="AO363" s="84">
        <f t="shared" si="514"/>
        <v>0</v>
      </c>
      <c r="AP363" s="84">
        <f t="shared" si="515"/>
        <v>0</v>
      </c>
      <c r="AQ363" s="84"/>
      <c r="AR363" s="84"/>
      <c r="AS363" s="3"/>
      <c r="AT363" s="3"/>
      <c r="AU363" s="84">
        <f t="shared" si="516"/>
        <v>0</v>
      </c>
      <c r="AV363" s="84">
        <f t="shared" si="517"/>
        <v>0</v>
      </c>
      <c r="AW363" s="84"/>
      <c r="AX363" s="84"/>
      <c r="AY363" s="1"/>
      <c r="AZ363" s="1"/>
      <c r="BA363" s="84">
        <f t="shared" si="518"/>
        <v>0</v>
      </c>
      <c r="BB363" s="84">
        <f t="shared" si="519"/>
        <v>0</v>
      </c>
    </row>
    <row r="364" spans="1:54" ht="15.75" customHeight="1" x14ac:dyDescent="0.2">
      <c r="A364" s="80" t="s">
        <v>60</v>
      </c>
      <c r="B364" s="15"/>
      <c r="C364" s="15" t="s">
        <v>332</v>
      </c>
      <c r="D364" s="13" t="s">
        <v>171</v>
      </c>
      <c r="E364" s="80" t="s">
        <v>163</v>
      </c>
      <c r="F364" s="82">
        <v>1512</v>
      </c>
      <c r="G364" s="82"/>
      <c r="H364" s="82">
        <v>1512</v>
      </c>
      <c r="I364" s="82"/>
      <c r="J364" s="82">
        <v>1512</v>
      </c>
      <c r="K364" s="82"/>
      <c r="L364" s="82"/>
      <c r="M364" s="82">
        <v>0</v>
      </c>
      <c r="N364" s="84"/>
      <c r="O364" s="84"/>
      <c r="P364" s="84"/>
      <c r="Q364" s="67">
        <f t="shared" si="530"/>
        <v>0</v>
      </c>
      <c r="R364" s="67">
        <f t="shared" si="503"/>
        <v>0</v>
      </c>
      <c r="S364" s="79"/>
      <c r="T364" s="79"/>
      <c r="U364" s="79"/>
      <c r="V364" s="2"/>
      <c r="W364" s="128"/>
      <c r="X364" s="3"/>
      <c r="Y364" s="36"/>
      <c r="Z364" s="36"/>
      <c r="AA364" s="82">
        <f t="shared" si="504"/>
        <v>1512</v>
      </c>
      <c r="AB364" s="82">
        <f t="shared" si="505"/>
        <v>1512</v>
      </c>
      <c r="AC364" s="82">
        <f t="shared" si="506"/>
        <v>0</v>
      </c>
      <c r="AD364" s="82">
        <f t="shared" si="507"/>
        <v>1512</v>
      </c>
      <c r="AE364" s="82">
        <f t="shared" si="508"/>
        <v>0</v>
      </c>
      <c r="AF364" s="82">
        <f t="shared" si="509"/>
        <v>0</v>
      </c>
      <c r="AG364" s="82">
        <f t="shared" si="510"/>
        <v>0</v>
      </c>
      <c r="AH364" s="84">
        <f t="shared" si="511"/>
        <v>0</v>
      </c>
      <c r="AI364" s="84">
        <f t="shared" si="512"/>
        <v>0</v>
      </c>
      <c r="AJ364" s="84">
        <f t="shared" si="513"/>
        <v>0</v>
      </c>
      <c r="AK364" s="84"/>
      <c r="AL364" s="84"/>
      <c r="AM364" s="3"/>
      <c r="AN364" s="3"/>
      <c r="AO364" s="84">
        <f t="shared" si="514"/>
        <v>0</v>
      </c>
      <c r="AP364" s="84">
        <f t="shared" si="515"/>
        <v>0</v>
      </c>
      <c r="AQ364" s="84"/>
      <c r="AR364" s="84"/>
      <c r="AS364" s="3"/>
      <c r="AT364" s="3"/>
      <c r="AU364" s="84">
        <f t="shared" si="516"/>
        <v>0</v>
      </c>
      <c r="AV364" s="84">
        <f t="shared" si="517"/>
        <v>0</v>
      </c>
      <c r="AW364" s="84"/>
      <c r="AX364" s="84"/>
      <c r="AY364" s="1"/>
      <c r="AZ364" s="1"/>
      <c r="BA364" s="84">
        <f t="shared" si="518"/>
        <v>0</v>
      </c>
      <c r="BB364" s="84">
        <f t="shared" si="519"/>
        <v>0</v>
      </c>
    </row>
    <row r="365" spans="1:54" ht="39" customHeight="1" x14ac:dyDescent="0.2">
      <c r="A365" s="80" t="s">
        <v>60</v>
      </c>
      <c r="B365" s="25"/>
      <c r="C365" s="16" t="s">
        <v>333</v>
      </c>
      <c r="D365" s="5" t="s">
        <v>172</v>
      </c>
      <c r="E365" s="80" t="s">
        <v>163</v>
      </c>
      <c r="F365" s="82">
        <v>540</v>
      </c>
      <c r="G365" s="82"/>
      <c r="H365" s="82">
        <v>540</v>
      </c>
      <c r="I365" s="82"/>
      <c r="J365" s="82">
        <v>540</v>
      </c>
      <c r="K365" s="82"/>
      <c r="L365" s="82"/>
      <c r="M365" s="82">
        <v>0</v>
      </c>
      <c r="N365" s="84"/>
      <c r="O365" s="84"/>
      <c r="P365" s="84"/>
      <c r="Q365" s="67">
        <f t="shared" si="530"/>
        <v>0</v>
      </c>
      <c r="R365" s="67">
        <f t="shared" si="503"/>
        <v>0</v>
      </c>
      <c r="S365" s="79"/>
      <c r="T365" s="79"/>
      <c r="U365" s="79"/>
      <c r="V365" s="2"/>
      <c r="W365" s="128"/>
      <c r="X365" s="3"/>
      <c r="Y365" s="36"/>
      <c r="Z365" s="36"/>
      <c r="AA365" s="82">
        <f t="shared" si="504"/>
        <v>540</v>
      </c>
      <c r="AB365" s="82">
        <f t="shared" si="505"/>
        <v>540</v>
      </c>
      <c r="AC365" s="82">
        <f t="shared" si="506"/>
        <v>0</v>
      </c>
      <c r="AD365" s="82">
        <f t="shared" si="507"/>
        <v>540</v>
      </c>
      <c r="AE365" s="82">
        <f t="shared" si="508"/>
        <v>0</v>
      </c>
      <c r="AF365" s="82">
        <f t="shared" si="509"/>
        <v>0</v>
      </c>
      <c r="AG365" s="82">
        <f t="shared" si="510"/>
        <v>0</v>
      </c>
      <c r="AH365" s="84">
        <f t="shared" si="511"/>
        <v>0</v>
      </c>
      <c r="AI365" s="84">
        <f t="shared" si="512"/>
        <v>0</v>
      </c>
      <c r="AJ365" s="84">
        <f t="shared" si="513"/>
        <v>0</v>
      </c>
      <c r="AK365" s="84"/>
      <c r="AL365" s="84"/>
      <c r="AM365" s="3"/>
      <c r="AN365" s="3"/>
      <c r="AO365" s="84">
        <f t="shared" si="514"/>
        <v>0</v>
      </c>
      <c r="AP365" s="84">
        <f t="shared" si="515"/>
        <v>0</v>
      </c>
      <c r="AQ365" s="84"/>
      <c r="AR365" s="84"/>
      <c r="AS365" s="3"/>
      <c r="AT365" s="3"/>
      <c r="AU365" s="84">
        <f t="shared" si="516"/>
        <v>0</v>
      </c>
      <c r="AV365" s="84">
        <f t="shared" si="517"/>
        <v>0</v>
      </c>
      <c r="AW365" s="84"/>
      <c r="AX365" s="84"/>
      <c r="AY365" s="1"/>
      <c r="AZ365" s="1"/>
      <c r="BA365" s="84">
        <f t="shared" si="518"/>
        <v>0</v>
      </c>
      <c r="BB365" s="84">
        <f t="shared" si="519"/>
        <v>0</v>
      </c>
    </row>
    <row r="366" spans="1:54" ht="27" customHeight="1" x14ac:dyDescent="0.2">
      <c r="A366" s="80" t="s">
        <v>60</v>
      </c>
      <c r="B366" s="25"/>
      <c r="C366" s="16">
        <v>7206</v>
      </c>
      <c r="D366" s="5" t="s">
        <v>237</v>
      </c>
      <c r="E366" s="80" t="s">
        <v>165</v>
      </c>
      <c r="F366" s="82"/>
      <c r="G366" s="82"/>
      <c r="H366" s="82"/>
      <c r="I366" s="82"/>
      <c r="J366" s="82"/>
      <c r="K366" s="82"/>
      <c r="L366" s="82"/>
      <c r="M366" s="82">
        <v>0</v>
      </c>
      <c r="N366" s="84"/>
      <c r="O366" s="84"/>
      <c r="P366" s="84"/>
      <c r="Q366" s="67">
        <f t="shared" si="530"/>
        <v>1150</v>
      </c>
      <c r="R366" s="67">
        <f t="shared" si="503"/>
        <v>1150</v>
      </c>
      <c r="S366" s="79"/>
      <c r="T366" s="147">
        <v>1150</v>
      </c>
      <c r="U366" s="79"/>
      <c r="V366" s="2"/>
      <c r="W366" s="128"/>
      <c r="X366" s="3"/>
      <c r="Y366" s="36"/>
      <c r="Z366" s="36"/>
      <c r="AA366" s="82">
        <f>F366+Q366</f>
        <v>1150</v>
      </c>
      <c r="AB366" s="82">
        <f t="shared" ref="AB366:AB367" si="531">H366+R366</f>
        <v>1150</v>
      </c>
      <c r="AC366" s="82">
        <f t="shared" ref="AC366:AC367" si="532">I366+S366</f>
        <v>0</v>
      </c>
      <c r="AD366" s="82">
        <f t="shared" ref="AD366:AD367" si="533">J366+T366</f>
        <v>1150</v>
      </c>
      <c r="AE366" s="82">
        <f t="shared" ref="AE366:AE367" si="534">K366+U366</f>
        <v>0</v>
      </c>
      <c r="AF366" s="82">
        <f t="shared" ref="AF366:AF367" si="535">L366+V366</f>
        <v>0</v>
      </c>
      <c r="AG366" s="82">
        <f t="shared" ref="AG366:AG367" si="536">AH366+AI366</f>
        <v>0</v>
      </c>
      <c r="AH366" s="84">
        <f t="shared" ref="AH366:AH367" si="537">N366+X366</f>
        <v>0</v>
      </c>
      <c r="AI366" s="84">
        <f t="shared" ref="AI366:AI367" si="538">O366+Y366</f>
        <v>0</v>
      </c>
      <c r="AJ366" s="84">
        <f t="shared" ref="AJ366:AJ367" si="539">P366+Z366</f>
        <v>0</v>
      </c>
      <c r="AK366" s="84"/>
      <c r="AL366" s="84"/>
      <c r="AM366" s="3"/>
      <c r="AN366" s="3"/>
      <c r="AO366" s="84">
        <f t="shared" si="514"/>
        <v>0</v>
      </c>
      <c r="AP366" s="84">
        <f t="shared" si="515"/>
        <v>0</v>
      </c>
      <c r="AQ366" s="84"/>
      <c r="AR366" s="84"/>
      <c r="AS366" s="3"/>
      <c r="AT366" s="3"/>
      <c r="AU366" s="84">
        <f t="shared" si="516"/>
        <v>0</v>
      </c>
      <c r="AV366" s="84">
        <f t="shared" si="517"/>
        <v>0</v>
      </c>
      <c r="AW366" s="84"/>
      <c r="AX366" s="84"/>
      <c r="AY366" s="1"/>
      <c r="AZ366" s="1"/>
      <c r="BA366" s="84">
        <f t="shared" si="518"/>
        <v>0</v>
      </c>
      <c r="BB366" s="84">
        <f t="shared" si="519"/>
        <v>0</v>
      </c>
    </row>
    <row r="367" spans="1:54" ht="25.5" x14ac:dyDescent="0.2">
      <c r="A367" s="80" t="s">
        <v>60</v>
      </c>
      <c r="B367" s="15"/>
      <c r="C367" s="15" t="s">
        <v>334</v>
      </c>
      <c r="D367" s="5" t="s">
        <v>238</v>
      </c>
      <c r="E367" s="80" t="s">
        <v>162</v>
      </c>
      <c r="F367" s="82"/>
      <c r="G367" s="82"/>
      <c r="H367" s="82"/>
      <c r="I367" s="82"/>
      <c r="J367" s="82"/>
      <c r="K367" s="82"/>
      <c r="L367" s="82"/>
      <c r="M367" s="82">
        <v>0</v>
      </c>
      <c r="N367" s="84"/>
      <c r="O367" s="84"/>
      <c r="P367" s="84"/>
      <c r="Q367" s="67">
        <f t="shared" si="530"/>
        <v>146</v>
      </c>
      <c r="R367" s="67">
        <f t="shared" si="503"/>
        <v>146</v>
      </c>
      <c r="S367" s="79"/>
      <c r="T367" s="147">
        <v>146</v>
      </c>
      <c r="U367" s="79"/>
      <c r="V367" s="2"/>
      <c r="W367" s="128"/>
      <c r="X367" s="3"/>
      <c r="Y367" s="36"/>
      <c r="Z367" s="36"/>
      <c r="AA367" s="82">
        <f t="shared" ref="AA367" si="540">F367+Q367</f>
        <v>146</v>
      </c>
      <c r="AB367" s="82">
        <f t="shared" si="531"/>
        <v>146</v>
      </c>
      <c r="AC367" s="82">
        <f t="shared" si="532"/>
        <v>0</v>
      </c>
      <c r="AD367" s="82">
        <f t="shared" si="533"/>
        <v>146</v>
      </c>
      <c r="AE367" s="82">
        <f t="shared" si="534"/>
        <v>0</v>
      </c>
      <c r="AF367" s="82">
        <f t="shared" si="535"/>
        <v>0</v>
      </c>
      <c r="AG367" s="82">
        <f t="shared" si="536"/>
        <v>0</v>
      </c>
      <c r="AH367" s="84">
        <f t="shared" si="537"/>
        <v>0</v>
      </c>
      <c r="AI367" s="84">
        <f t="shared" si="538"/>
        <v>0</v>
      </c>
      <c r="AJ367" s="84">
        <f t="shared" si="539"/>
        <v>0</v>
      </c>
      <c r="AK367" s="84"/>
      <c r="AL367" s="84"/>
      <c r="AM367" s="3"/>
      <c r="AN367" s="3"/>
      <c r="AO367" s="84">
        <f t="shared" si="514"/>
        <v>0</v>
      </c>
      <c r="AP367" s="84">
        <f t="shared" si="515"/>
        <v>0</v>
      </c>
      <c r="AQ367" s="84"/>
      <c r="AR367" s="84"/>
      <c r="AS367" s="3"/>
      <c r="AT367" s="3"/>
      <c r="AU367" s="84">
        <f t="shared" si="516"/>
        <v>0</v>
      </c>
      <c r="AV367" s="84">
        <f t="shared" si="517"/>
        <v>0</v>
      </c>
      <c r="AW367" s="84"/>
      <c r="AX367" s="84"/>
      <c r="AY367" s="1"/>
      <c r="AZ367" s="1"/>
      <c r="BA367" s="84">
        <f t="shared" si="518"/>
        <v>0</v>
      </c>
      <c r="BB367" s="84">
        <f t="shared" si="519"/>
        <v>0</v>
      </c>
    </row>
    <row r="368" spans="1:54" ht="13.5" thickBot="1" x14ac:dyDescent="0.25">
      <c r="A368" s="14"/>
      <c r="B368" s="37"/>
      <c r="C368" s="37"/>
      <c r="D368" s="4"/>
      <c r="E368" s="14"/>
      <c r="F368" s="79"/>
      <c r="G368" s="79"/>
      <c r="H368" s="79"/>
      <c r="I368" s="79"/>
      <c r="J368" s="79"/>
      <c r="K368" s="79"/>
      <c r="L368" s="79"/>
      <c r="M368" s="2"/>
      <c r="N368" s="1"/>
      <c r="O368" s="3"/>
      <c r="P368" s="3"/>
      <c r="Q368" s="67"/>
      <c r="R368" s="67"/>
      <c r="S368" s="79"/>
      <c r="T368" s="79"/>
      <c r="U368" s="79"/>
      <c r="V368" s="2"/>
      <c r="W368" s="128"/>
      <c r="X368" s="3"/>
      <c r="Y368" s="36"/>
      <c r="Z368" s="36"/>
      <c r="AA368" s="79"/>
      <c r="AB368" s="79"/>
      <c r="AC368" s="79"/>
      <c r="AD368" s="79"/>
      <c r="AE368" s="79"/>
      <c r="AF368" s="79"/>
      <c r="AG368" s="2"/>
      <c r="AH368" s="1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1"/>
      <c r="AX368" s="1"/>
      <c r="AY368" s="1"/>
      <c r="AZ368" s="1"/>
      <c r="BA368" s="1"/>
      <c r="BB368" s="1"/>
    </row>
    <row r="369" spans="1:54" ht="29.25" customHeight="1" thickBot="1" x14ac:dyDescent="0.25">
      <c r="A369" s="21"/>
      <c r="B369" s="100"/>
      <c r="C369" s="100"/>
      <c r="D369" s="55" t="s">
        <v>273</v>
      </c>
      <c r="E369" s="21"/>
      <c r="F369" s="95"/>
      <c r="G369" s="95"/>
      <c r="H369" s="95">
        <f>SUM(H344:H367)</f>
        <v>144171</v>
      </c>
      <c r="I369" s="95">
        <f t="shared" ref="I369:BB369" si="541">SUM(I344:I367)</f>
        <v>107000</v>
      </c>
      <c r="J369" s="95">
        <f t="shared" si="541"/>
        <v>37171</v>
      </c>
      <c r="K369" s="95">
        <f t="shared" si="541"/>
        <v>0</v>
      </c>
      <c r="L369" s="95">
        <f t="shared" si="541"/>
        <v>0</v>
      </c>
      <c r="M369" s="95">
        <f t="shared" si="541"/>
        <v>0</v>
      </c>
      <c r="N369" s="95">
        <f t="shared" si="541"/>
        <v>0</v>
      </c>
      <c r="O369" s="95">
        <f t="shared" si="541"/>
        <v>0</v>
      </c>
      <c r="P369" s="95">
        <f t="shared" si="541"/>
        <v>0</v>
      </c>
      <c r="Q369" s="95">
        <f>SUM(Q344:Q367)</f>
        <v>356550</v>
      </c>
      <c r="R369" s="95">
        <f t="shared" si="541"/>
        <v>356550</v>
      </c>
      <c r="S369" s="95">
        <f t="shared" si="541"/>
        <v>353848</v>
      </c>
      <c r="T369" s="95">
        <f t="shared" si="541"/>
        <v>2702</v>
      </c>
      <c r="U369" s="95">
        <f t="shared" si="541"/>
        <v>0</v>
      </c>
      <c r="V369" s="95">
        <f t="shared" si="541"/>
        <v>0</v>
      </c>
      <c r="W369" s="95">
        <f t="shared" si="541"/>
        <v>0</v>
      </c>
      <c r="X369" s="95">
        <f t="shared" si="541"/>
        <v>0</v>
      </c>
      <c r="Y369" s="95">
        <f t="shared" si="541"/>
        <v>0</v>
      </c>
      <c r="Z369" s="95">
        <f t="shared" si="541"/>
        <v>0</v>
      </c>
      <c r="AA369" s="95">
        <f t="shared" si="541"/>
        <v>538276</v>
      </c>
      <c r="AB369" s="95">
        <f t="shared" si="541"/>
        <v>500721</v>
      </c>
      <c r="AC369" s="95">
        <f t="shared" si="541"/>
        <v>460848</v>
      </c>
      <c r="AD369" s="95">
        <f t="shared" si="541"/>
        <v>39873</v>
      </c>
      <c r="AE369" s="95">
        <f t="shared" si="541"/>
        <v>0</v>
      </c>
      <c r="AF369" s="95">
        <f t="shared" si="541"/>
        <v>0</v>
      </c>
      <c r="AG369" s="95">
        <f t="shared" si="541"/>
        <v>0</v>
      </c>
      <c r="AH369" s="95">
        <f t="shared" si="541"/>
        <v>0</v>
      </c>
      <c r="AI369" s="95">
        <f t="shared" si="541"/>
        <v>0</v>
      </c>
      <c r="AJ369" s="95">
        <f t="shared" si="541"/>
        <v>0</v>
      </c>
      <c r="AK369" s="95">
        <f t="shared" si="541"/>
        <v>0</v>
      </c>
      <c r="AL369" s="95">
        <f t="shared" si="541"/>
        <v>0</v>
      </c>
      <c r="AM369" s="95">
        <f>SUM(AM344:AM367)</f>
        <v>0</v>
      </c>
      <c r="AN369" s="95">
        <f>SUM(AN344:AN367)</f>
        <v>0</v>
      </c>
      <c r="AO369" s="95">
        <f>SUM(AO344:AO367)</f>
        <v>0</v>
      </c>
      <c r="AP369" s="95">
        <f>SUM(AP344:AP367)</f>
        <v>0</v>
      </c>
      <c r="AQ369" s="95">
        <f t="shared" si="541"/>
        <v>0</v>
      </c>
      <c r="AR369" s="95">
        <f t="shared" si="541"/>
        <v>0</v>
      </c>
      <c r="AS369" s="95">
        <f>SUM(AS344:AS367)</f>
        <v>0</v>
      </c>
      <c r="AT369" s="95">
        <f>SUM(AT344:AT367)</f>
        <v>0</v>
      </c>
      <c r="AU369" s="95">
        <f>SUM(AU344:AU367)</f>
        <v>0</v>
      </c>
      <c r="AV369" s="95">
        <f>SUM(AV344:AV367)</f>
        <v>0</v>
      </c>
      <c r="AW369" s="95">
        <f t="shared" si="541"/>
        <v>0</v>
      </c>
      <c r="AX369" s="95">
        <f t="shared" si="541"/>
        <v>0</v>
      </c>
      <c r="AY369" s="95">
        <f t="shared" si="541"/>
        <v>0</v>
      </c>
      <c r="AZ369" s="95">
        <f t="shared" si="541"/>
        <v>0</v>
      </c>
      <c r="BA369" s="95">
        <f t="shared" si="541"/>
        <v>0</v>
      </c>
      <c r="BB369" s="95">
        <f t="shared" si="541"/>
        <v>0</v>
      </c>
    </row>
    <row r="370" spans="1:54" ht="29.25" customHeight="1" x14ac:dyDescent="0.2">
      <c r="A370" s="14"/>
      <c r="B370" s="154"/>
      <c r="C370" s="154"/>
      <c r="D370" s="64"/>
      <c r="E370" s="14"/>
      <c r="F370" s="85"/>
      <c r="G370" s="85"/>
      <c r="H370" s="85"/>
      <c r="I370" s="85"/>
      <c r="J370" s="85"/>
      <c r="K370" s="85"/>
      <c r="L370" s="85"/>
      <c r="M370" s="85"/>
      <c r="N370" s="85"/>
      <c r="O370" s="85"/>
      <c r="P370" s="85"/>
      <c r="Q370" s="85"/>
      <c r="R370" s="85"/>
      <c r="S370" s="85"/>
      <c r="T370" s="85"/>
      <c r="U370" s="85"/>
      <c r="V370" s="85"/>
      <c r="W370" s="85"/>
      <c r="X370" s="85"/>
      <c r="Y370" s="85"/>
      <c r="Z370" s="85"/>
      <c r="AA370" s="85"/>
      <c r="AB370" s="85"/>
      <c r="AC370" s="85"/>
      <c r="AD370" s="85"/>
      <c r="AE370" s="85"/>
      <c r="AF370" s="85"/>
      <c r="AG370" s="85"/>
      <c r="AH370" s="85"/>
      <c r="AI370" s="85"/>
      <c r="AJ370" s="85"/>
      <c r="AK370" s="85"/>
      <c r="AL370" s="85"/>
      <c r="AM370" s="85"/>
      <c r="AN370" s="85"/>
      <c r="AO370" s="85"/>
      <c r="AP370" s="85"/>
      <c r="AQ370" s="85"/>
      <c r="AR370" s="85"/>
      <c r="AS370" s="85"/>
      <c r="AT370" s="85"/>
      <c r="AU370" s="85"/>
      <c r="AV370" s="85"/>
      <c r="AW370" s="85"/>
      <c r="AX370" s="85"/>
      <c r="AY370" s="85"/>
      <c r="AZ370" s="85"/>
      <c r="BA370" s="85"/>
      <c r="BB370" s="85"/>
    </row>
    <row r="371" spans="1:54" x14ac:dyDescent="0.2">
      <c r="B371" s="22">
        <v>560101</v>
      </c>
      <c r="D371" s="40" t="s">
        <v>118</v>
      </c>
      <c r="F371" s="82"/>
      <c r="G371" s="82"/>
      <c r="H371" s="82"/>
      <c r="I371" s="82"/>
      <c r="J371" s="82"/>
      <c r="K371" s="83"/>
      <c r="L371" s="83"/>
      <c r="M371" s="82"/>
      <c r="N371" s="82"/>
      <c r="O371" s="82"/>
      <c r="P371" s="82"/>
      <c r="Q371" s="67"/>
      <c r="R371" s="67"/>
      <c r="S371" s="79"/>
      <c r="T371" s="79"/>
      <c r="U371" s="79"/>
      <c r="V371" s="1"/>
      <c r="W371" s="128"/>
      <c r="X371" s="3"/>
      <c r="Y371" s="36"/>
      <c r="Z371" s="36"/>
      <c r="AA371" s="82"/>
      <c r="AB371" s="82"/>
      <c r="AC371" s="82"/>
      <c r="AD371" s="82"/>
      <c r="AE371" s="83"/>
      <c r="AF371" s="83"/>
      <c r="AG371" s="82"/>
      <c r="AH371" s="82"/>
      <c r="AI371" s="82"/>
      <c r="AJ371" s="82"/>
      <c r="AK371" s="82"/>
      <c r="AL371" s="82"/>
      <c r="AM371" s="3"/>
      <c r="AN371" s="3"/>
      <c r="AO371" s="82"/>
      <c r="AP371" s="82"/>
      <c r="AQ371" s="82"/>
      <c r="AR371" s="82"/>
      <c r="AS371" s="3"/>
      <c r="AT371" s="3"/>
      <c r="AU371" s="82"/>
      <c r="AV371" s="82"/>
      <c r="AW371" s="82"/>
      <c r="AX371" s="82"/>
      <c r="AY371" s="1"/>
      <c r="AZ371" s="1"/>
      <c r="BA371" s="82"/>
      <c r="BB371" s="82"/>
    </row>
    <row r="372" spans="1:54" x14ac:dyDescent="0.2">
      <c r="B372" s="41"/>
      <c r="C372" s="41"/>
      <c r="D372" s="42"/>
      <c r="F372" s="84"/>
      <c r="G372" s="84"/>
      <c r="H372" s="84"/>
      <c r="I372" s="84"/>
      <c r="J372" s="84"/>
      <c r="K372" s="82"/>
      <c r="L372" s="82"/>
      <c r="M372" s="84"/>
      <c r="N372" s="84"/>
      <c r="O372" s="84"/>
      <c r="P372" s="84"/>
      <c r="Q372" s="67"/>
      <c r="R372" s="67"/>
      <c r="S372" s="79"/>
      <c r="T372" s="79"/>
      <c r="U372" s="79"/>
      <c r="V372" s="1"/>
      <c r="W372" s="128"/>
      <c r="X372" s="3"/>
      <c r="Y372" s="36"/>
      <c r="Z372" s="36"/>
      <c r="AA372" s="84"/>
      <c r="AB372" s="84"/>
      <c r="AC372" s="84"/>
      <c r="AD372" s="84"/>
      <c r="AE372" s="82"/>
      <c r="AF372" s="82"/>
      <c r="AG372" s="84"/>
      <c r="AH372" s="84"/>
      <c r="AI372" s="84"/>
      <c r="AJ372" s="84"/>
      <c r="AK372" s="84"/>
      <c r="AL372" s="84"/>
      <c r="AM372" s="3"/>
      <c r="AN372" s="3"/>
      <c r="AO372" s="84"/>
      <c r="AP372" s="84"/>
      <c r="AQ372" s="84"/>
      <c r="AR372" s="84"/>
      <c r="AS372" s="3"/>
      <c r="AT372" s="3"/>
      <c r="AU372" s="84"/>
      <c r="AV372" s="84"/>
      <c r="AW372" s="84"/>
      <c r="AX372" s="84"/>
      <c r="AY372" s="1"/>
      <c r="AZ372" s="1"/>
      <c r="BA372" s="84"/>
      <c r="BB372" s="84"/>
    </row>
    <row r="373" spans="1:54" s="36" customFormat="1" x14ac:dyDescent="0.2">
      <c r="A373" s="80"/>
      <c r="B373" s="41"/>
      <c r="C373" s="41"/>
      <c r="D373" s="113" t="s">
        <v>27</v>
      </c>
      <c r="E373" s="80"/>
      <c r="F373" s="84"/>
      <c r="G373" s="84"/>
      <c r="H373" s="84"/>
      <c r="I373" s="84"/>
      <c r="J373" s="84"/>
      <c r="K373" s="82"/>
      <c r="L373" s="82"/>
      <c r="M373" s="84"/>
      <c r="N373" s="84"/>
      <c r="O373" s="84"/>
      <c r="P373" s="84"/>
      <c r="Q373" s="67"/>
      <c r="R373" s="67"/>
      <c r="S373" s="79"/>
      <c r="T373" s="79"/>
      <c r="U373" s="79"/>
      <c r="V373" s="79"/>
      <c r="W373" s="123"/>
      <c r="X373" s="79"/>
      <c r="Y373" s="12"/>
      <c r="Z373" s="12"/>
      <c r="AA373" s="84"/>
      <c r="AB373" s="84"/>
      <c r="AC373" s="84"/>
      <c r="AD373" s="84"/>
      <c r="AE373" s="82"/>
      <c r="AF373" s="82"/>
      <c r="AG373" s="84"/>
      <c r="AH373" s="84"/>
      <c r="AI373" s="84"/>
      <c r="AJ373" s="84"/>
      <c r="AK373" s="84"/>
      <c r="AL373" s="84"/>
      <c r="AM373" s="79"/>
      <c r="AN373" s="79"/>
      <c r="AO373" s="84"/>
      <c r="AP373" s="84"/>
      <c r="AQ373" s="84"/>
      <c r="AR373" s="84"/>
      <c r="AS373" s="79"/>
      <c r="AT373" s="79"/>
      <c r="AU373" s="84"/>
      <c r="AV373" s="84"/>
      <c r="AW373" s="84"/>
      <c r="AX373" s="84"/>
      <c r="AY373" s="79"/>
      <c r="AZ373" s="79"/>
      <c r="BA373" s="84"/>
      <c r="BB373" s="84"/>
    </row>
    <row r="374" spans="1:54" ht="15.75" customHeight="1" x14ac:dyDescent="0.2">
      <c r="A374" s="80" t="s">
        <v>60</v>
      </c>
      <c r="B374" s="15"/>
      <c r="C374" s="15"/>
      <c r="D374" s="143" t="s">
        <v>272</v>
      </c>
      <c r="E374" s="144">
        <v>2020</v>
      </c>
      <c r="F374" s="82"/>
      <c r="G374" s="82"/>
      <c r="H374" s="82"/>
      <c r="I374" s="82"/>
      <c r="J374" s="82"/>
      <c r="K374" s="82"/>
      <c r="L374" s="82"/>
      <c r="M374" s="82">
        <v>0</v>
      </c>
      <c r="N374" s="84"/>
      <c r="O374" s="84"/>
      <c r="P374" s="84"/>
      <c r="Q374" s="67">
        <f t="shared" ref="Q374:Q380" si="542">R374+V374+AM374+AN374+AS374+AT374+AY374+AZ374</f>
        <v>10679</v>
      </c>
      <c r="R374" s="67">
        <f t="shared" ref="R374:R380" si="543">S374+T374+U374+W374+Z374</f>
        <v>10679</v>
      </c>
      <c r="S374" s="146">
        <v>10679</v>
      </c>
      <c r="T374" s="146"/>
      <c r="U374" s="79"/>
      <c r="V374" s="79"/>
      <c r="W374" s="123"/>
      <c r="X374" s="79"/>
      <c r="Y374" s="12"/>
      <c r="Z374" s="12"/>
      <c r="AA374" s="82">
        <f>F374+Q374</f>
        <v>10679</v>
      </c>
      <c r="AB374" s="82">
        <f>H374+R374</f>
        <v>10679</v>
      </c>
      <c r="AC374" s="82">
        <f>I374+S374</f>
        <v>10679</v>
      </c>
      <c r="AD374" s="82">
        <f>J374+T374</f>
        <v>0</v>
      </c>
      <c r="AE374" s="82">
        <f>K374+U374</f>
        <v>0</v>
      </c>
      <c r="AF374" s="82">
        <f>L374+V374</f>
        <v>0</v>
      </c>
      <c r="AG374" s="82">
        <f>AH374+AI374</f>
        <v>0</v>
      </c>
      <c r="AH374" s="84">
        <f>N374+X374</f>
        <v>0</v>
      </c>
      <c r="AI374" s="84">
        <f>O374+Y374</f>
        <v>0</v>
      </c>
      <c r="AJ374" s="84">
        <f>P374+Z374</f>
        <v>0</v>
      </c>
      <c r="AK374" s="84"/>
      <c r="AL374" s="84"/>
      <c r="AM374" s="79"/>
      <c r="AN374" s="79"/>
      <c r="AO374" s="84">
        <f>AK374+AM374</f>
        <v>0</v>
      </c>
      <c r="AP374" s="84">
        <f>AL374+AN374</f>
        <v>0</v>
      </c>
      <c r="AQ374" s="84"/>
      <c r="AR374" s="84"/>
      <c r="AS374" s="79"/>
      <c r="AT374" s="79"/>
      <c r="AU374" s="84">
        <f>AQ374+AS374</f>
        <v>0</v>
      </c>
      <c r="AV374" s="84">
        <f>AR374+AT374</f>
        <v>0</v>
      </c>
      <c r="AW374" s="84"/>
      <c r="AX374" s="84"/>
      <c r="AY374" s="79"/>
      <c r="AZ374" s="79"/>
      <c r="BA374" s="84">
        <f>AW374+AY374</f>
        <v>0</v>
      </c>
      <c r="BB374" s="84">
        <f>AX374+AZ374</f>
        <v>0</v>
      </c>
    </row>
    <row r="375" spans="1:54" x14ac:dyDescent="0.2">
      <c r="B375" s="41"/>
      <c r="C375" s="41"/>
      <c r="D375" s="72" t="s">
        <v>36</v>
      </c>
      <c r="F375" s="84"/>
      <c r="G375" s="84"/>
      <c r="H375" s="84"/>
      <c r="I375" s="84"/>
      <c r="J375" s="84"/>
      <c r="K375" s="82"/>
      <c r="L375" s="82"/>
      <c r="M375" s="84"/>
      <c r="N375" s="84"/>
      <c r="O375" s="84"/>
      <c r="P375" s="84"/>
      <c r="Q375" s="67">
        <f t="shared" si="542"/>
        <v>0</v>
      </c>
      <c r="R375" s="67">
        <f t="shared" si="543"/>
        <v>0</v>
      </c>
      <c r="S375" s="79"/>
      <c r="T375" s="79"/>
      <c r="U375" s="79"/>
      <c r="V375" s="1"/>
      <c r="W375" s="128"/>
      <c r="X375" s="3"/>
      <c r="Y375" s="36"/>
      <c r="Z375" s="36"/>
      <c r="AA375" s="84"/>
      <c r="AB375" s="84"/>
      <c r="AC375" s="84"/>
      <c r="AD375" s="84"/>
      <c r="AE375" s="82"/>
      <c r="AF375" s="82"/>
      <c r="AG375" s="84"/>
      <c r="AH375" s="84"/>
      <c r="AI375" s="84"/>
      <c r="AJ375" s="84"/>
      <c r="AK375" s="84"/>
      <c r="AL375" s="84"/>
      <c r="AM375" s="3"/>
      <c r="AN375" s="3"/>
      <c r="AO375" s="84"/>
      <c r="AP375" s="84"/>
      <c r="AQ375" s="84"/>
      <c r="AR375" s="84"/>
      <c r="AS375" s="3"/>
      <c r="AT375" s="3"/>
      <c r="AU375" s="84"/>
      <c r="AV375" s="84"/>
      <c r="AW375" s="84"/>
      <c r="AX375" s="84"/>
      <c r="AY375" s="1"/>
      <c r="AZ375" s="1"/>
      <c r="BA375" s="84"/>
      <c r="BB375" s="84"/>
    </row>
    <row r="376" spans="1:54" ht="15.75" customHeight="1" x14ac:dyDescent="0.2">
      <c r="A376" s="80" t="s">
        <v>60</v>
      </c>
      <c r="B376" s="15"/>
      <c r="C376" s="15"/>
      <c r="D376" s="13" t="s">
        <v>119</v>
      </c>
      <c r="E376" s="80">
        <v>2020</v>
      </c>
      <c r="F376" s="82">
        <v>1016</v>
      </c>
      <c r="G376" s="82"/>
      <c r="H376" s="82">
        <v>1016</v>
      </c>
      <c r="I376" s="82">
        <v>800</v>
      </c>
      <c r="J376" s="82">
        <v>216</v>
      </c>
      <c r="K376" s="82"/>
      <c r="L376" s="82"/>
      <c r="M376" s="82">
        <v>0</v>
      </c>
      <c r="N376" s="84"/>
      <c r="O376" s="84"/>
      <c r="P376" s="84"/>
      <c r="Q376" s="67">
        <f t="shared" si="542"/>
        <v>0</v>
      </c>
      <c r="R376" s="67">
        <f t="shared" si="543"/>
        <v>0</v>
      </c>
      <c r="S376" s="79"/>
      <c r="T376" s="79"/>
      <c r="U376" s="79"/>
      <c r="V376" s="1"/>
      <c r="W376" s="128"/>
      <c r="X376" s="3"/>
      <c r="Y376" s="36"/>
      <c r="Z376" s="36"/>
      <c r="AA376" s="82">
        <f t="shared" ref="AA376:AA385" si="544">F376+Q376</f>
        <v>1016</v>
      </c>
      <c r="AB376" s="82">
        <f t="shared" ref="AB376:AB385" si="545">H376+R376</f>
        <v>1016</v>
      </c>
      <c r="AC376" s="82">
        <f t="shared" ref="AC376:AC385" si="546">I376+S376</f>
        <v>800</v>
      </c>
      <c r="AD376" s="82">
        <f t="shared" ref="AD376:AD385" si="547">J376+T376</f>
        <v>216</v>
      </c>
      <c r="AE376" s="82">
        <f t="shared" ref="AE376:AE385" si="548">K376+U376</f>
        <v>0</v>
      </c>
      <c r="AF376" s="82">
        <f t="shared" ref="AF376:AF385" si="549">L376+V376</f>
        <v>0</v>
      </c>
      <c r="AG376" s="82">
        <f t="shared" ref="AG376:AG385" si="550">AH376+AI376</f>
        <v>0</v>
      </c>
      <c r="AH376" s="84">
        <f t="shared" ref="AH376:AH385" si="551">N376+X376</f>
        <v>0</v>
      </c>
      <c r="AI376" s="84">
        <f t="shared" ref="AI376:AI385" si="552">O376+Y376</f>
        <v>0</v>
      </c>
      <c r="AJ376" s="84">
        <f t="shared" ref="AJ376:AJ385" si="553">P376+Z376</f>
        <v>0</v>
      </c>
      <c r="AK376" s="84"/>
      <c r="AL376" s="84"/>
      <c r="AM376" s="3"/>
      <c r="AN376" s="3"/>
      <c r="AO376" s="84">
        <f t="shared" ref="AO376:AO385" si="554">AK376+AM376</f>
        <v>0</v>
      </c>
      <c r="AP376" s="84">
        <f t="shared" ref="AP376:AP385" si="555">AL376+AN376</f>
        <v>0</v>
      </c>
      <c r="AQ376" s="84"/>
      <c r="AR376" s="84"/>
      <c r="AS376" s="3"/>
      <c r="AT376" s="3"/>
      <c r="AU376" s="84">
        <f t="shared" ref="AU376:AU385" si="556">AQ376+AS376</f>
        <v>0</v>
      </c>
      <c r="AV376" s="84">
        <f t="shared" ref="AV376:AV385" si="557">AR376+AT376</f>
        <v>0</v>
      </c>
      <c r="AW376" s="84"/>
      <c r="AX376" s="84"/>
      <c r="AY376" s="1"/>
      <c r="AZ376" s="1"/>
      <c r="BA376" s="84">
        <f t="shared" ref="BA376:BA385" si="558">AW376+AY376</f>
        <v>0</v>
      </c>
      <c r="BB376" s="84">
        <f t="shared" ref="BB376:BB385" si="559">AX376+AZ376</f>
        <v>0</v>
      </c>
    </row>
    <row r="377" spans="1:54" ht="15.75" customHeight="1" x14ac:dyDescent="0.2">
      <c r="A377" s="80" t="s">
        <v>60</v>
      </c>
      <c r="B377" s="15"/>
      <c r="C377" s="15"/>
      <c r="D377" s="13" t="s">
        <v>121</v>
      </c>
      <c r="E377" s="80">
        <v>2020</v>
      </c>
      <c r="F377" s="82">
        <v>7112</v>
      </c>
      <c r="G377" s="82"/>
      <c r="H377" s="82">
        <v>7112</v>
      </c>
      <c r="I377" s="82">
        <v>5600</v>
      </c>
      <c r="J377" s="82">
        <v>1512</v>
      </c>
      <c r="K377" s="82"/>
      <c r="L377" s="82"/>
      <c r="M377" s="82">
        <v>0</v>
      </c>
      <c r="N377" s="84"/>
      <c r="O377" s="84"/>
      <c r="P377" s="84"/>
      <c r="Q377" s="67">
        <f t="shared" si="542"/>
        <v>0</v>
      </c>
      <c r="R377" s="67">
        <f t="shared" si="543"/>
        <v>0</v>
      </c>
      <c r="S377" s="79"/>
      <c r="T377" s="79"/>
      <c r="U377" s="79"/>
      <c r="V377" s="1"/>
      <c r="W377" s="128"/>
      <c r="X377" s="3"/>
      <c r="Y377" s="36"/>
      <c r="Z377" s="36"/>
      <c r="AA377" s="82">
        <f t="shared" si="544"/>
        <v>7112</v>
      </c>
      <c r="AB377" s="82">
        <f t="shared" si="545"/>
        <v>7112</v>
      </c>
      <c r="AC377" s="82">
        <f t="shared" si="546"/>
        <v>5600</v>
      </c>
      <c r="AD377" s="82">
        <f t="shared" si="547"/>
        <v>1512</v>
      </c>
      <c r="AE377" s="82">
        <f t="shared" si="548"/>
        <v>0</v>
      </c>
      <c r="AF377" s="82">
        <f t="shared" si="549"/>
        <v>0</v>
      </c>
      <c r="AG377" s="82">
        <f t="shared" si="550"/>
        <v>0</v>
      </c>
      <c r="AH377" s="84">
        <f t="shared" si="551"/>
        <v>0</v>
      </c>
      <c r="AI377" s="84">
        <f t="shared" si="552"/>
        <v>0</v>
      </c>
      <c r="AJ377" s="84">
        <f t="shared" si="553"/>
        <v>0</v>
      </c>
      <c r="AK377" s="84"/>
      <c r="AL377" s="84"/>
      <c r="AM377" s="3"/>
      <c r="AN377" s="3"/>
      <c r="AO377" s="84">
        <f t="shared" si="554"/>
        <v>0</v>
      </c>
      <c r="AP377" s="84">
        <f t="shared" si="555"/>
        <v>0</v>
      </c>
      <c r="AQ377" s="84"/>
      <c r="AR377" s="84"/>
      <c r="AS377" s="3"/>
      <c r="AT377" s="3"/>
      <c r="AU377" s="84">
        <f t="shared" si="556"/>
        <v>0</v>
      </c>
      <c r="AV377" s="84">
        <f t="shared" si="557"/>
        <v>0</v>
      </c>
      <c r="AW377" s="84"/>
      <c r="AX377" s="84"/>
      <c r="AY377" s="1"/>
      <c r="AZ377" s="1"/>
      <c r="BA377" s="84">
        <f t="shared" si="558"/>
        <v>0</v>
      </c>
      <c r="BB377" s="84">
        <f t="shared" si="559"/>
        <v>0</v>
      </c>
    </row>
    <row r="378" spans="1:54" ht="28.5" customHeight="1" x14ac:dyDescent="0.2">
      <c r="A378" s="80" t="s">
        <v>60</v>
      </c>
      <c r="D378" s="5" t="s">
        <v>216</v>
      </c>
      <c r="E378" s="80">
        <v>2020</v>
      </c>
      <c r="F378" s="82">
        <v>7112</v>
      </c>
      <c r="G378" s="82"/>
      <c r="H378" s="82">
        <v>7112</v>
      </c>
      <c r="I378" s="82">
        <v>5600</v>
      </c>
      <c r="J378" s="82">
        <v>1512</v>
      </c>
      <c r="K378" s="82"/>
      <c r="L378" s="82"/>
      <c r="M378" s="82">
        <v>0</v>
      </c>
      <c r="N378" s="84"/>
      <c r="O378" s="84"/>
      <c r="P378" s="84"/>
      <c r="Q378" s="67">
        <f t="shared" si="542"/>
        <v>12755</v>
      </c>
      <c r="R378" s="67">
        <f t="shared" si="543"/>
        <v>12755</v>
      </c>
      <c r="S378" s="146">
        <v>8574</v>
      </c>
      <c r="T378" s="146">
        <v>4181</v>
      </c>
      <c r="U378" s="79"/>
      <c r="V378" s="1"/>
      <c r="W378" s="128"/>
      <c r="X378" s="3"/>
      <c r="Y378" s="36"/>
      <c r="Z378" s="36"/>
      <c r="AA378" s="82">
        <f t="shared" si="544"/>
        <v>19867</v>
      </c>
      <c r="AB378" s="82">
        <f t="shared" si="545"/>
        <v>19867</v>
      </c>
      <c r="AC378" s="82">
        <f t="shared" si="546"/>
        <v>14174</v>
      </c>
      <c r="AD378" s="82">
        <f t="shared" si="547"/>
        <v>5693</v>
      </c>
      <c r="AE378" s="82">
        <f t="shared" si="548"/>
        <v>0</v>
      </c>
      <c r="AF378" s="82">
        <f t="shared" si="549"/>
        <v>0</v>
      </c>
      <c r="AG378" s="82">
        <f t="shared" si="550"/>
        <v>0</v>
      </c>
      <c r="AH378" s="84">
        <f t="shared" si="551"/>
        <v>0</v>
      </c>
      <c r="AI378" s="84">
        <f t="shared" si="552"/>
        <v>0</v>
      </c>
      <c r="AJ378" s="84">
        <f t="shared" si="553"/>
        <v>0</v>
      </c>
      <c r="AK378" s="84"/>
      <c r="AL378" s="84"/>
      <c r="AM378" s="3"/>
      <c r="AN378" s="3"/>
      <c r="AO378" s="84">
        <f t="shared" si="554"/>
        <v>0</v>
      </c>
      <c r="AP378" s="84">
        <f t="shared" si="555"/>
        <v>0</v>
      </c>
      <c r="AQ378" s="84"/>
      <c r="AR378" s="84"/>
      <c r="AS378" s="3"/>
      <c r="AT378" s="3"/>
      <c r="AU378" s="84">
        <f t="shared" si="556"/>
        <v>0</v>
      </c>
      <c r="AV378" s="84">
        <f t="shared" si="557"/>
        <v>0</v>
      </c>
      <c r="AW378" s="84"/>
      <c r="AX378" s="84"/>
      <c r="AY378" s="1"/>
      <c r="AZ378" s="1"/>
      <c r="BA378" s="84">
        <f t="shared" si="558"/>
        <v>0</v>
      </c>
      <c r="BB378" s="84">
        <f t="shared" si="559"/>
        <v>0</v>
      </c>
    </row>
    <row r="379" spans="1:54" ht="15.75" customHeight="1" x14ac:dyDescent="0.2">
      <c r="A379" s="80" t="s">
        <v>60</v>
      </c>
      <c r="B379" s="15"/>
      <c r="C379" s="15"/>
      <c r="D379" s="13" t="s">
        <v>217</v>
      </c>
      <c r="E379" s="80">
        <v>2020</v>
      </c>
      <c r="F379" s="82">
        <v>2540</v>
      </c>
      <c r="G379" s="82"/>
      <c r="H379" s="82">
        <v>2540</v>
      </c>
      <c r="I379" s="82">
        <v>2000</v>
      </c>
      <c r="J379" s="82">
        <v>540</v>
      </c>
      <c r="K379" s="82"/>
      <c r="L379" s="82"/>
      <c r="M379" s="82">
        <v>0</v>
      </c>
      <c r="N379" s="84"/>
      <c r="O379" s="84"/>
      <c r="P379" s="84"/>
      <c r="Q379" s="67">
        <f t="shared" si="542"/>
        <v>0</v>
      </c>
      <c r="R379" s="67">
        <f t="shared" si="543"/>
        <v>0</v>
      </c>
      <c r="S379" s="79"/>
      <c r="T379" s="79"/>
      <c r="U379" s="79"/>
      <c r="V379" s="2"/>
      <c r="W379" s="128"/>
      <c r="X379" s="3"/>
      <c r="Y379" s="36"/>
      <c r="Z379" s="36"/>
      <c r="AA379" s="82">
        <f t="shared" si="544"/>
        <v>2540</v>
      </c>
      <c r="AB379" s="82">
        <f t="shared" si="545"/>
        <v>2540</v>
      </c>
      <c r="AC379" s="82">
        <f t="shared" si="546"/>
        <v>2000</v>
      </c>
      <c r="AD379" s="82">
        <f t="shared" si="547"/>
        <v>540</v>
      </c>
      <c r="AE379" s="82">
        <f t="shared" si="548"/>
        <v>0</v>
      </c>
      <c r="AF379" s="82">
        <f t="shared" si="549"/>
        <v>0</v>
      </c>
      <c r="AG379" s="82">
        <f t="shared" si="550"/>
        <v>0</v>
      </c>
      <c r="AH379" s="84">
        <f t="shared" si="551"/>
        <v>0</v>
      </c>
      <c r="AI379" s="84">
        <f t="shared" si="552"/>
        <v>0</v>
      </c>
      <c r="AJ379" s="84">
        <f t="shared" si="553"/>
        <v>0</v>
      </c>
      <c r="AK379" s="84"/>
      <c r="AL379" s="84"/>
      <c r="AM379" s="3"/>
      <c r="AN379" s="3"/>
      <c r="AO379" s="84">
        <f t="shared" si="554"/>
        <v>0</v>
      </c>
      <c r="AP379" s="84">
        <f t="shared" si="555"/>
        <v>0</v>
      </c>
      <c r="AQ379" s="84"/>
      <c r="AR379" s="84"/>
      <c r="AS379" s="3"/>
      <c r="AT379" s="3"/>
      <c r="AU379" s="84">
        <f t="shared" si="556"/>
        <v>0</v>
      </c>
      <c r="AV379" s="84">
        <f t="shared" si="557"/>
        <v>0</v>
      </c>
      <c r="AW379" s="84"/>
      <c r="AX379" s="84"/>
      <c r="AY379" s="1"/>
      <c r="AZ379" s="1"/>
      <c r="BA379" s="84">
        <f t="shared" si="558"/>
        <v>0</v>
      </c>
      <c r="BB379" s="84">
        <f t="shared" si="559"/>
        <v>0</v>
      </c>
    </row>
    <row r="380" spans="1:54" ht="15.75" customHeight="1" x14ac:dyDescent="0.2">
      <c r="A380" s="80" t="s">
        <v>60</v>
      </c>
      <c r="B380" s="15"/>
      <c r="C380" s="15"/>
      <c r="D380" s="13" t="s">
        <v>122</v>
      </c>
      <c r="E380" s="80">
        <v>2020</v>
      </c>
      <c r="F380" s="82">
        <v>630</v>
      </c>
      <c r="G380" s="82"/>
      <c r="H380" s="82">
        <v>630</v>
      </c>
      <c r="I380" s="82">
        <v>600</v>
      </c>
      <c r="J380" s="82">
        <v>30</v>
      </c>
      <c r="K380" s="82"/>
      <c r="L380" s="82"/>
      <c r="M380" s="82">
        <v>0</v>
      </c>
      <c r="N380" s="84"/>
      <c r="O380" s="84"/>
      <c r="P380" s="84"/>
      <c r="Q380" s="67">
        <f t="shared" si="542"/>
        <v>0</v>
      </c>
      <c r="R380" s="67">
        <f t="shared" si="543"/>
        <v>0</v>
      </c>
      <c r="S380" s="79"/>
      <c r="T380" s="79"/>
      <c r="U380" s="79"/>
      <c r="V380" s="1"/>
      <c r="W380" s="128"/>
      <c r="X380" s="3"/>
      <c r="Y380" s="36"/>
      <c r="Z380" s="36"/>
      <c r="AA380" s="82">
        <f t="shared" si="544"/>
        <v>630</v>
      </c>
      <c r="AB380" s="82">
        <f t="shared" si="545"/>
        <v>630</v>
      </c>
      <c r="AC380" s="82">
        <f t="shared" si="546"/>
        <v>600</v>
      </c>
      <c r="AD380" s="82">
        <f t="shared" si="547"/>
        <v>30</v>
      </c>
      <c r="AE380" s="82">
        <f t="shared" si="548"/>
        <v>0</v>
      </c>
      <c r="AF380" s="82">
        <f t="shared" si="549"/>
        <v>0</v>
      </c>
      <c r="AG380" s="82">
        <f t="shared" si="550"/>
        <v>0</v>
      </c>
      <c r="AH380" s="84">
        <f t="shared" si="551"/>
        <v>0</v>
      </c>
      <c r="AI380" s="84">
        <f t="shared" si="552"/>
        <v>0</v>
      </c>
      <c r="AJ380" s="84">
        <f t="shared" si="553"/>
        <v>0</v>
      </c>
      <c r="AK380" s="84"/>
      <c r="AL380" s="84"/>
      <c r="AM380" s="3"/>
      <c r="AN380" s="3"/>
      <c r="AO380" s="84">
        <f t="shared" si="554"/>
        <v>0</v>
      </c>
      <c r="AP380" s="84">
        <f t="shared" si="555"/>
        <v>0</v>
      </c>
      <c r="AQ380" s="84"/>
      <c r="AR380" s="84"/>
      <c r="AS380" s="3"/>
      <c r="AT380" s="3"/>
      <c r="AU380" s="84">
        <f t="shared" si="556"/>
        <v>0</v>
      </c>
      <c r="AV380" s="84">
        <f t="shared" si="557"/>
        <v>0</v>
      </c>
      <c r="AW380" s="84"/>
      <c r="AX380" s="84"/>
      <c r="AY380" s="1"/>
      <c r="AZ380" s="1"/>
      <c r="BA380" s="84">
        <f t="shared" si="558"/>
        <v>0</v>
      </c>
      <c r="BB380" s="84">
        <f t="shared" si="559"/>
        <v>0</v>
      </c>
    </row>
    <row r="381" spans="1:54" ht="15.75" customHeight="1" x14ac:dyDescent="0.2">
      <c r="B381" s="15"/>
      <c r="C381" s="15"/>
      <c r="F381" s="82"/>
      <c r="G381" s="82"/>
      <c r="H381" s="82"/>
      <c r="I381" s="82"/>
      <c r="J381" s="82"/>
      <c r="K381" s="82"/>
      <c r="L381" s="82"/>
      <c r="M381" s="82">
        <v>0</v>
      </c>
      <c r="N381" s="84"/>
      <c r="O381" s="84"/>
      <c r="P381" s="84"/>
      <c r="Q381" s="67"/>
      <c r="R381" s="67"/>
      <c r="S381" s="79"/>
      <c r="T381" s="79"/>
      <c r="U381" s="79"/>
      <c r="V381" s="1"/>
      <c r="W381" s="128"/>
      <c r="X381" s="3"/>
      <c r="Y381" s="36"/>
      <c r="Z381" s="36"/>
      <c r="AA381" s="82">
        <f t="shared" si="544"/>
        <v>0</v>
      </c>
      <c r="AB381" s="82">
        <f t="shared" si="545"/>
        <v>0</v>
      </c>
      <c r="AC381" s="82">
        <f t="shared" si="546"/>
        <v>0</v>
      </c>
      <c r="AD381" s="82">
        <f t="shared" si="547"/>
        <v>0</v>
      </c>
      <c r="AE381" s="82">
        <f t="shared" si="548"/>
        <v>0</v>
      </c>
      <c r="AF381" s="82">
        <f t="shared" si="549"/>
        <v>0</v>
      </c>
      <c r="AG381" s="82">
        <f t="shared" ref="AG381:AG382" si="560">AH381+AI381</f>
        <v>0</v>
      </c>
      <c r="AH381" s="84">
        <f t="shared" si="551"/>
        <v>0</v>
      </c>
      <c r="AI381" s="84">
        <f t="shared" si="552"/>
        <v>0</v>
      </c>
      <c r="AJ381" s="84">
        <f t="shared" si="553"/>
        <v>0</v>
      </c>
      <c r="AK381" s="84"/>
      <c r="AL381" s="84"/>
      <c r="AM381" s="3"/>
      <c r="AN381" s="3"/>
      <c r="AO381" s="84">
        <f t="shared" si="554"/>
        <v>0</v>
      </c>
      <c r="AP381" s="84">
        <f t="shared" si="555"/>
        <v>0</v>
      </c>
      <c r="AQ381" s="84"/>
      <c r="AR381" s="84"/>
      <c r="AS381" s="3"/>
      <c r="AT381" s="3"/>
      <c r="AU381" s="84">
        <f t="shared" si="556"/>
        <v>0</v>
      </c>
      <c r="AV381" s="84">
        <f t="shared" si="557"/>
        <v>0</v>
      </c>
      <c r="AW381" s="84"/>
      <c r="AX381" s="84"/>
      <c r="AY381" s="1"/>
      <c r="AZ381" s="1"/>
      <c r="BA381" s="84">
        <f t="shared" si="558"/>
        <v>0</v>
      </c>
      <c r="BB381" s="84">
        <f t="shared" si="559"/>
        <v>0</v>
      </c>
    </row>
    <row r="382" spans="1:54" ht="15.75" customHeight="1" x14ac:dyDescent="0.2">
      <c r="B382" s="15"/>
      <c r="C382" s="15"/>
      <c r="D382" s="150" t="s">
        <v>271</v>
      </c>
      <c r="F382" s="82"/>
      <c r="G382" s="82"/>
      <c r="H382" s="82"/>
      <c r="I382" s="82"/>
      <c r="J382" s="82"/>
      <c r="K382" s="82"/>
      <c r="L382" s="82"/>
      <c r="M382" s="82">
        <v>0</v>
      </c>
      <c r="N382" s="84"/>
      <c r="O382" s="84"/>
      <c r="P382" s="84"/>
      <c r="Q382" s="67"/>
      <c r="R382" s="67"/>
      <c r="S382" s="79"/>
      <c r="T382" s="79"/>
      <c r="U382" s="79"/>
      <c r="V382" s="1"/>
      <c r="W382" s="128"/>
      <c r="X382" s="3"/>
      <c r="Y382" s="36"/>
      <c r="Z382" s="36"/>
      <c r="AA382" s="82">
        <f t="shared" si="544"/>
        <v>0</v>
      </c>
      <c r="AB382" s="82">
        <f t="shared" si="545"/>
        <v>0</v>
      </c>
      <c r="AC382" s="82">
        <f t="shared" si="546"/>
        <v>0</v>
      </c>
      <c r="AD382" s="82">
        <f t="shared" si="547"/>
        <v>0</v>
      </c>
      <c r="AE382" s="82">
        <f t="shared" si="548"/>
        <v>0</v>
      </c>
      <c r="AF382" s="82">
        <f t="shared" si="549"/>
        <v>0</v>
      </c>
      <c r="AG382" s="82">
        <f t="shared" si="560"/>
        <v>0</v>
      </c>
      <c r="AH382" s="84">
        <f t="shared" si="551"/>
        <v>0</v>
      </c>
      <c r="AI382" s="84">
        <f t="shared" si="552"/>
        <v>0</v>
      </c>
      <c r="AJ382" s="84">
        <f t="shared" si="553"/>
        <v>0</v>
      </c>
      <c r="AK382" s="84"/>
      <c r="AL382" s="84"/>
      <c r="AM382" s="3"/>
      <c r="AN382" s="3"/>
      <c r="AO382" s="84">
        <f t="shared" si="554"/>
        <v>0</v>
      </c>
      <c r="AP382" s="84">
        <f t="shared" si="555"/>
        <v>0</v>
      </c>
      <c r="AQ382" s="84"/>
      <c r="AR382" s="84"/>
      <c r="AS382" s="3"/>
      <c r="AT382" s="3"/>
      <c r="AU382" s="84">
        <f t="shared" si="556"/>
        <v>0</v>
      </c>
      <c r="AV382" s="84">
        <f t="shared" si="557"/>
        <v>0</v>
      </c>
      <c r="AW382" s="84"/>
      <c r="AX382" s="84"/>
      <c r="AY382" s="1"/>
      <c r="AZ382" s="1"/>
      <c r="BA382" s="84">
        <f t="shared" si="558"/>
        <v>0</v>
      </c>
      <c r="BB382" s="84">
        <f t="shared" si="559"/>
        <v>0</v>
      </c>
    </row>
    <row r="383" spans="1:54" ht="15.75" customHeight="1" x14ac:dyDescent="0.2">
      <c r="A383" s="80" t="s">
        <v>60</v>
      </c>
      <c r="B383" s="15"/>
      <c r="C383" s="15">
        <v>7190</v>
      </c>
      <c r="D383" s="13" t="s">
        <v>173</v>
      </c>
      <c r="E383" s="80" t="s">
        <v>165</v>
      </c>
      <c r="F383" s="82">
        <v>27810</v>
      </c>
      <c r="G383" s="82">
        <v>19968</v>
      </c>
      <c r="H383" s="82">
        <v>7842</v>
      </c>
      <c r="I383" s="82"/>
      <c r="J383" s="82">
        <v>7842</v>
      </c>
      <c r="K383" s="82"/>
      <c r="L383" s="82"/>
      <c r="M383" s="82">
        <v>0</v>
      </c>
      <c r="N383" s="84"/>
      <c r="O383" s="84"/>
      <c r="P383" s="84"/>
      <c r="Q383" s="67">
        <f>R383+V383+AM383+AN383+AS383+AT383+AY383+AZ383</f>
        <v>0</v>
      </c>
      <c r="R383" s="67">
        <f>S383+T383+U383+W383+Z383</f>
        <v>0</v>
      </c>
      <c r="S383" s="79"/>
      <c r="T383" s="79"/>
      <c r="U383" s="79"/>
      <c r="V383" s="1"/>
      <c r="W383" s="128"/>
      <c r="X383" s="3"/>
      <c r="Y383" s="36"/>
      <c r="Z383" s="36"/>
      <c r="AA383" s="82">
        <f t="shared" si="544"/>
        <v>27810</v>
      </c>
      <c r="AB383" s="82">
        <f t="shared" si="545"/>
        <v>7842</v>
      </c>
      <c r="AC383" s="82">
        <f t="shared" si="546"/>
        <v>0</v>
      </c>
      <c r="AD383" s="82">
        <f t="shared" si="547"/>
        <v>7842</v>
      </c>
      <c r="AE383" s="82">
        <f t="shared" si="548"/>
        <v>0</v>
      </c>
      <c r="AF383" s="82">
        <f t="shared" si="549"/>
        <v>0</v>
      </c>
      <c r="AG383" s="82">
        <f t="shared" si="550"/>
        <v>0</v>
      </c>
      <c r="AH383" s="84">
        <f t="shared" si="551"/>
        <v>0</v>
      </c>
      <c r="AI383" s="84">
        <f t="shared" si="552"/>
        <v>0</v>
      </c>
      <c r="AJ383" s="84">
        <f t="shared" si="553"/>
        <v>0</v>
      </c>
      <c r="AK383" s="84"/>
      <c r="AL383" s="84"/>
      <c r="AM383" s="3"/>
      <c r="AN383" s="3"/>
      <c r="AO383" s="84">
        <f t="shared" si="554"/>
        <v>0</v>
      </c>
      <c r="AP383" s="84">
        <f t="shared" si="555"/>
        <v>0</v>
      </c>
      <c r="AQ383" s="84"/>
      <c r="AR383" s="84"/>
      <c r="AS383" s="3"/>
      <c r="AT383" s="3"/>
      <c r="AU383" s="84">
        <f t="shared" si="556"/>
        <v>0</v>
      </c>
      <c r="AV383" s="84">
        <f t="shared" si="557"/>
        <v>0</v>
      </c>
      <c r="AW383" s="84"/>
      <c r="AX383" s="84"/>
      <c r="AY383" s="1"/>
      <c r="AZ383" s="1"/>
      <c r="BA383" s="84">
        <f t="shared" si="558"/>
        <v>0</v>
      </c>
      <c r="BB383" s="84">
        <f t="shared" si="559"/>
        <v>0</v>
      </c>
    </row>
    <row r="384" spans="1:54" ht="9" customHeight="1" x14ac:dyDescent="0.2">
      <c r="B384" s="41"/>
      <c r="C384" s="41"/>
      <c r="D384" s="44"/>
      <c r="F384" s="82"/>
      <c r="G384" s="82"/>
      <c r="H384" s="82"/>
      <c r="I384" s="82"/>
      <c r="J384" s="84"/>
      <c r="K384" s="87"/>
      <c r="L384" s="87"/>
      <c r="M384" s="82"/>
      <c r="N384" s="87"/>
      <c r="O384" s="87"/>
      <c r="P384" s="87"/>
      <c r="Q384" s="67"/>
      <c r="R384" s="67"/>
      <c r="S384" s="79"/>
      <c r="T384" s="79"/>
      <c r="U384" s="79"/>
      <c r="V384" s="1"/>
      <c r="W384" s="128"/>
      <c r="X384" s="3"/>
      <c r="Y384" s="36"/>
      <c r="Z384" s="36"/>
      <c r="AA384" s="82">
        <f t="shared" si="544"/>
        <v>0</v>
      </c>
      <c r="AB384" s="82">
        <f t="shared" si="545"/>
        <v>0</v>
      </c>
      <c r="AC384" s="82">
        <f t="shared" si="546"/>
        <v>0</v>
      </c>
      <c r="AD384" s="82">
        <f t="shared" si="547"/>
        <v>0</v>
      </c>
      <c r="AE384" s="82">
        <f t="shared" si="548"/>
        <v>0</v>
      </c>
      <c r="AF384" s="82">
        <f t="shared" si="549"/>
        <v>0</v>
      </c>
      <c r="AG384" s="82">
        <f t="shared" si="550"/>
        <v>0</v>
      </c>
      <c r="AH384" s="84">
        <f t="shared" si="551"/>
        <v>0</v>
      </c>
      <c r="AI384" s="84">
        <f t="shared" si="552"/>
        <v>0</v>
      </c>
      <c r="AJ384" s="84">
        <f t="shared" si="553"/>
        <v>0</v>
      </c>
      <c r="AK384" s="87"/>
      <c r="AL384" s="87"/>
      <c r="AM384" s="3"/>
      <c r="AN384" s="3"/>
      <c r="AO384" s="84">
        <f t="shared" si="554"/>
        <v>0</v>
      </c>
      <c r="AP384" s="84">
        <f t="shared" si="555"/>
        <v>0</v>
      </c>
      <c r="AQ384" s="87"/>
      <c r="AR384" s="87"/>
      <c r="AS384" s="3"/>
      <c r="AT384" s="3"/>
      <c r="AU384" s="84">
        <f t="shared" si="556"/>
        <v>0</v>
      </c>
      <c r="AV384" s="84">
        <f t="shared" si="557"/>
        <v>0</v>
      </c>
      <c r="AW384" s="87"/>
      <c r="AX384" s="87"/>
      <c r="AY384" s="1"/>
      <c r="AZ384" s="1"/>
      <c r="BA384" s="84">
        <f t="shared" si="558"/>
        <v>0</v>
      </c>
      <c r="BB384" s="84">
        <f t="shared" si="559"/>
        <v>0</v>
      </c>
    </row>
    <row r="385" spans="1:54" x14ac:dyDescent="0.2">
      <c r="A385" s="80" t="s">
        <v>60</v>
      </c>
      <c r="B385" s="59"/>
      <c r="C385" s="59"/>
      <c r="D385" s="44" t="s">
        <v>69</v>
      </c>
      <c r="E385" s="80">
        <v>2020</v>
      </c>
      <c r="F385" s="82">
        <v>1250</v>
      </c>
      <c r="G385" s="79"/>
      <c r="H385" s="82">
        <v>1250</v>
      </c>
      <c r="I385" s="79"/>
      <c r="J385" s="85"/>
      <c r="K385" s="85"/>
      <c r="L385" s="85"/>
      <c r="M385" s="79">
        <v>0</v>
      </c>
      <c r="N385" s="85"/>
      <c r="O385" s="85"/>
      <c r="P385" s="79">
        <v>1250</v>
      </c>
      <c r="Q385" s="67">
        <f>R385+V385+AM385+AN385+AS385+AT385+AY385+AZ385</f>
        <v>750</v>
      </c>
      <c r="R385" s="67">
        <f>S385+T385+U385+W385+Z385</f>
        <v>750</v>
      </c>
      <c r="S385" s="79"/>
      <c r="T385" s="79"/>
      <c r="U385" s="79"/>
      <c r="V385" s="1"/>
      <c r="W385" s="128"/>
      <c r="X385" s="3"/>
      <c r="Y385" s="36"/>
      <c r="Z385" s="36">
        <v>750</v>
      </c>
      <c r="AA385" s="82">
        <f t="shared" si="544"/>
        <v>2000</v>
      </c>
      <c r="AB385" s="82">
        <f t="shared" si="545"/>
        <v>2000</v>
      </c>
      <c r="AC385" s="82">
        <f t="shared" si="546"/>
        <v>0</v>
      </c>
      <c r="AD385" s="82">
        <f t="shared" si="547"/>
        <v>0</v>
      </c>
      <c r="AE385" s="82">
        <f t="shared" si="548"/>
        <v>0</v>
      </c>
      <c r="AF385" s="82">
        <f t="shared" si="549"/>
        <v>0</v>
      </c>
      <c r="AG385" s="82">
        <f t="shared" si="550"/>
        <v>0</v>
      </c>
      <c r="AH385" s="84">
        <f t="shared" si="551"/>
        <v>0</v>
      </c>
      <c r="AI385" s="84">
        <f t="shared" si="552"/>
        <v>0</v>
      </c>
      <c r="AJ385" s="84">
        <f t="shared" si="553"/>
        <v>2000</v>
      </c>
      <c r="AK385" s="85"/>
      <c r="AL385" s="85"/>
      <c r="AM385" s="3"/>
      <c r="AN385" s="3"/>
      <c r="AO385" s="84">
        <f t="shared" si="554"/>
        <v>0</v>
      </c>
      <c r="AP385" s="84">
        <f t="shared" si="555"/>
        <v>0</v>
      </c>
      <c r="AQ385" s="85"/>
      <c r="AR385" s="85"/>
      <c r="AS385" s="3"/>
      <c r="AT385" s="3"/>
      <c r="AU385" s="84">
        <f t="shared" si="556"/>
        <v>0</v>
      </c>
      <c r="AV385" s="84">
        <f t="shared" si="557"/>
        <v>0</v>
      </c>
      <c r="AW385" s="85"/>
      <c r="AX385" s="85"/>
      <c r="AY385" s="1"/>
      <c r="AZ385" s="1"/>
      <c r="BA385" s="84">
        <f t="shared" si="558"/>
        <v>0</v>
      </c>
      <c r="BB385" s="84">
        <f t="shared" si="559"/>
        <v>0</v>
      </c>
    </row>
    <row r="386" spans="1:54" ht="9.75" customHeight="1" thickBot="1" x14ac:dyDescent="0.25">
      <c r="A386" s="24"/>
      <c r="B386" s="41"/>
      <c r="C386" s="41"/>
      <c r="D386" s="44"/>
      <c r="F386" s="82"/>
      <c r="G386" s="82"/>
      <c r="H386" s="82"/>
      <c r="I386" s="82"/>
      <c r="J386" s="84"/>
      <c r="K386" s="87"/>
      <c r="L386" s="87"/>
      <c r="M386" s="84"/>
      <c r="N386" s="87"/>
      <c r="O386" s="87"/>
      <c r="P386" s="87"/>
      <c r="Q386" s="79"/>
      <c r="R386" s="79"/>
      <c r="S386" s="79"/>
      <c r="T386" s="79"/>
      <c r="U386" s="79"/>
      <c r="V386" s="1"/>
      <c r="W386" s="128"/>
      <c r="X386" s="3"/>
      <c r="Y386" s="36"/>
      <c r="Z386" s="36"/>
      <c r="AA386" s="82"/>
      <c r="AB386" s="82"/>
      <c r="AC386" s="82"/>
      <c r="AD386" s="84"/>
      <c r="AE386" s="87"/>
      <c r="AF386" s="87"/>
      <c r="AG386" s="84"/>
      <c r="AH386" s="87"/>
      <c r="AI386" s="87"/>
      <c r="AJ386" s="87"/>
      <c r="AK386" s="87"/>
      <c r="AL386" s="87"/>
      <c r="AM386" s="3"/>
      <c r="AN386" s="3"/>
      <c r="AO386" s="87"/>
      <c r="AP386" s="87"/>
      <c r="AQ386" s="87"/>
      <c r="AR386" s="87"/>
      <c r="AS386" s="3"/>
      <c r="AT386" s="3"/>
      <c r="AU386" s="87"/>
      <c r="AV386" s="87"/>
      <c r="AW386" s="87"/>
      <c r="AX386" s="87"/>
      <c r="AY386" s="1"/>
      <c r="AZ386" s="1"/>
      <c r="BA386" s="87"/>
      <c r="BB386" s="87"/>
    </row>
    <row r="387" spans="1:54" ht="29.25" customHeight="1" thickBot="1" x14ac:dyDescent="0.25">
      <c r="A387" s="21"/>
      <c r="B387" s="100"/>
      <c r="C387" s="100"/>
      <c r="D387" s="55" t="s">
        <v>156</v>
      </c>
      <c r="E387" s="21"/>
      <c r="F387" s="95"/>
      <c r="G387" s="95"/>
      <c r="H387" s="95">
        <f>SUM(H374:H385)</f>
        <v>27502</v>
      </c>
      <c r="I387" s="95">
        <f t="shared" ref="I387:R387" si="561">SUM(I374:I385)</f>
        <v>14600</v>
      </c>
      <c r="J387" s="95">
        <f t="shared" si="561"/>
        <v>11652</v>
      </c>
      <c r="K387" s="95">
        <f t="shared" si="561"/>
        <v>0</v>
      </c>
      <c r="L387" s="95">
        <f t="shared" si="561"/>
        <v>0</v>
      </c>
      <c r="M387" s="95">
        <f t="shared" si="561"/>
        <v>0</v>
      </c>
      <c r="N387" s="95">
        <f t="shared" si="561"/>
        <v>0</v>
      </c>
      <c r="O387" s="95">
        <f t="shared" si="561"/>
        <v>0</v>
      </c>
      <c r="P387" s="95">
        <f t="shared" si="561"/>
        <v>1250</v>
      </c>
      <c r="Q387" s="95">
        <f t="shared" si="561"/>
        <v>24184</v>
      </c>
      <c r="R387" s="95">
        <f t="shared" si="561"/>
        <v>24184</v>
      </c>
      <c r="S387" s="95">
        <f t="shared" ref="S387:BB387" si="562">SUM(S374:S385)</f>
        <v>19253</v>
      </c>
      <c r="T387" s="95">
        <f t="shared" si="562"/>
        <v>4181</v>
      </c>
      <c r="U387" s="95">
        <f t="shared" si="562"/>
        <v>0</v>
      </c>
      <c r="V387" s="95">
        <f t="shared" si="562"/>
        <v>0</v>
      </c>
      <c r="W387" s="95">
        <f t="shared" si="562"/>
        <v>0</v>
      </c>
      <c r="X387" s="95">
        <f t="shared" si="562"/>
        <v>0</v>
      </c>
      <c r="Y387" s="95">
        <f t="shared" si="562"/>
        <v>0</v>
      </c>
      <c r="Z387" s="95">
        <f t="shared" si="562"/>
        <v>750</v>
      </c>
      <c r="AA387" s="95">
        <f t="shared" si="562"/>
        <v>71654</v>
      </c>
      <c r="AB387" s="95">
        <f t="shared" si="562"/>
        <v>51686</v>
      </c>
      <c r="AC387" s="95">
        <f t="shared" si="562"/>
        <v>33853</v>
      </c>
      <c r="AD387" s="95">
        <f t="shared" si="562"/>
        <v>15833</v>
      </c>
      <c r="AE387" s="95">
        <f t="shared" si="562"/>
        <v>0</v>
      </c>
      <c r="AF387" s="95">
        <f t="shared" si="562"/>
        <v>0</v>
      </c>
      <c r="AG387" s="95">
        <f t="shared" si="562"/>
        <v>0</v>
      </c>
      <c r="AH387" s="95">
        <f t="shared" si="562"/>
        <v>0</v>
      </c>
      <c r="AI387" s="95">
        <f t="shared" si="562"/>
        <v>0</v>
      </c>
      <c r="AJ387" s="95">
        <f t="shared" si="562"/>
        <v>2000</v>
      </c>
      <c r="AK387" s="95">
        <f t="shared" si="562"/>
        <v>0</v>
      </c>
      <c r="AL387" s="95">
        <f t="shared" si="562"/>
        <v>0</v>
      </c>
      <c r="AM387" s="95">
        <f>SUM(AM374:AM385)</f>
        <v>0</v>
      </c>
      <c r="AN387" s="95">
        <f>SUM(AN374:AN385)</f>
        <v>0</v>
      </c>
      <c r="AO387" s="95">
        <f>SUM(AO374:AO385)</f>
        <v>0</v>
      </c>
      <c r="AP387" s="95">
        <f>SUM(AP374:AP385)</f>
        <v>0</v>
      </c>
      <c r="AQ387" s="95">
        <f t="shared" si="562"/>
        <v>0</v>
      </c>
      <c r="AR387" s="95">
        <f t="shared" si="562"/>
        <v>0</v>
      </c>
      <c r="AS387" s="95">
        <f>SUM(AS374:AS385)</f>
        <v>0</v>
      </c>
      <c r="AT387" s="95">
        <f>SUM(AT374:AT385)</f>
        <v>0</v>
      </c>
      <c r="AU387" s="95">
        <f>SUM(AU374:AU385)</f>
        <v>0</v>
      </c>
      <c r="AV387" s="95">
        <f>SUM(AV374:AV385)</f>
        <v>0</v>
      </c>
      <c r="AW387" s="95">
        <f t="shared" si="562"/>
        <v>0</v>
      </c>
      <c r="AX387" s="95">
        <f t="shared" si="562"/>
        <v>0</v>
      </c>
      <c r="AY387" s="95">
        <f t="shared" si="562"/>
        <v>0</v>
      </c>
      <c r="AZ387" s="95">
        <f t="shared" si="562"/>
        <v>0</v>
      </c>
      <c r="BA387" s="95">
        <f t="shared" si="562"/>
        <v>0</v>
      </c>
      <c r="BB387" s="95">
        <f t="shared" si="562"/>
        <v>0</v>
      </c>
    </row>
    <row r="388" spans="1:54" x14ac:dyDescent="0.2">
      <c r="A388" s="14"/>
      <c r="B388" s="51"/>
      <c r="C388" s="51"/>
      <c r="D388" s="52"/>
      <c r="E388" s="24"/>
      <c r="F388" s="85"/>
      <c r="G388" s="85"/>
      <c r="H388" s="79"/>
      <c r="I388" s="85"/>
      <c r="J388" s="85"/>
      <c r="K388" s="85"/>
      <c r="L388" s="85"/>
      <c r="M388" s="85"/>
      <c r="N388" s="85"/>
      <c r="O388" s="85"/>
      <c r="P388" s="85"/>
      <c r="Q388" s="79"/>
      <c r="R388" s="79"/>
      <c r="S388" s="79"/>
      <c r="T388" s="79"/>
      <c r="U388" s="79"/>
      <c r="V388" s="1"/>
      <c r="W388" s="128"/>
      <c r="X388" s="3"/>
      <c r="Y388" s="36"/>
      <c r="Z388" s="36"/>
      <c r="AA388" s="85"/>
      <c r="AB388" s="79"/>
      <c r="AC388" s="85"/>
      <c r="AD388" s="85"/>
      <c r="AE388" s="85"/>
      <c r="AF388" s="85"/>
      <c r="AG388" s="85"/>
      <c r="AH388" s="85"/>
      <c r="AI388" s="85"/>
      <c r="AJ388" s="85"/>
      <c r="AK388" s="85"/>
      <c r="AL388" s="85"/>
      <c r="AM388" s="3"/>
      <c r="AN388" s="3"/>
      <c r="AO388" s="85"/>
      <c r="AP388" s="85"/>
      <c r="AQ388" s="85"/>
      <c r="AR388" s="85"/>
      <c r="AS388" s="3"/>
      <c r="AT388" s="3"/>
      <c r="AU388" s="85"/>
      <c r="AV388" s="85"/>
      <c r="AW388" s="85"/>
      <c r="AX388" s="85"/>
      <c r="AY388" s="1"/>
      <c r="AZ388" s="1"/>
      <c r="BA388" s="85"/>
      <c r="BB388" s="85"/>
    </row>
    <row r="389" spans="1:54" x14ac:dyDescent="0.2">
      <c r="A389" s="14"/>
      <c r="B389" s="25">
        <v>570101</v>
      </c>
      <c r="C389" s="51"/>
      <c r="D389" s="64" t="s">
        <v>123</v>
      </c>
      <c r="E389" s="24"/>
      <c r="F389" s="85"/>
      <c r="G389" s="85"/>
      <c r="H389" s="79"/>
      <c r="I389" s="85"/>
      <c r="J389" s="85"/>
      <c r="K389" s="85"/>
      <c r="L389" s="85"/>
      <c r="M389" s="85"/>
      <c r="N389" s="85"/>
      <c r="O389" s="85"/>
      <c r="P389" s="85"/>
      <c r="Q389" s="79"/>
      <c r="R389" s="79"/>
      <c r="S389" s="79"/>
      <c r="T389" s="79"/>
      <c r="U389" s="79"/>
      <c r="V389" s="1"/>
      <c r="W389" s="128"/>
      <c r="X389" s="3"/>
      <c r="Y389" s="36"/>
      <c r="Z389" s="36"/>
      <c r="AA389" s="85"/>
      <c r="AB389" s="79"/>
      <c r="AC389" s="85"/>
      <c r="AD389" s="85"/>
      <c r="AE389" s="85"/>
      <c r="AF389" s="85"/>
      <c r="AG389" s="85"/>
      <c r="AH389" s="85"/>
      <c r="AI389" s="85"/>
      <c r="AJ389" s="85"/>
      <c r="AK389" s="85"/>
      <c r="AL389" s="85"/>
      <c r="AM389" s="3"/>
      <c r="AN389" s="3"/>
      <c r="AO389" s="85"/>
      <c r="AP389" s="85"/>
      <c r="AQ389" s="85"/>
      <c r="AR389" s="85"/>
      <c r="AS389" s="3"/>
      <c r="AT389" s="3"/>
      <c r="AU389" s="85"/>
      <c r="AV389" s="85"/>
      <c r="AW389" s="85"/>
      <c r="AX389" s="85"/>
      <c r="AY389" s="1"/>
      <c r="AZ389" s="1"/>
      <c r="BA389" s="85"/>
      <c r="BB389" s="85"/>
    </row>
    <row r="390" spans="1:54" x14ac:dyDescent="0.2">
      <c r="A390" s="14"/>
      <c r="B390" s="51"/>
      <c r="C390" s="51"/>
      <c r="D390" s="64"/>
      <c r="E390" s="24"/>
      <c r="F390" s="85"/>
      <c r="G390" s="85"/>
      <c r="H390" s="79"/>
      <c r="I390" s="85"/>
      <c r="J390" s="85"/>
      <c r="K390" s="85"/>
      <c r="L390" s="85"/>
      <c r="M390" s="85"/>
      <c r="N390" s="85"/>
      <c r="O390" s="85"/>
      <c r="P390" s="85"/>
      <c r="Q390" s="79"/>
      <c r="R390" s="79"/>
      <c r="S390" s="79"/>
      <c r="T390" s="79"/>
      <c r="U390" s="79"/>
      <c r="V390" s="1"/>
      <c r="W390" s="128"/>
      <c r="X390" s="3"/>
      <c r="Y390" s="36"/>
      <c r="Z390" s="36"/>
      <c r="AA390" s="85"/>
      <c r="AB390" s="79"/>
      <c r="AC390" s="85"/>
      <c r="AD390" s="85"/>
      <c r="AE390" s="85"/>
      <c r="AF390" s="85"/>
      <c r="AG390" s="85"/>
      <c r="AH390" s="85"/>
      <c r="AI390" s="85"/>
      <c r="AJ390" s="85"/>
      <c r="AK390" s="85"/>
      <c r="AL390" s="85"/>
      <c r="AM390" s="3"/>
      <c r="AN390" s="3"/>
      <c r="AO390" s="85"/>
      <c r="AP390" s="85"/>
      <c r="AQ390" s="85"/>
      <c r="AR390" s="85"/>
      <c r="AS390" s="3"/>
      <c r="AT390" s="3"/>
      <c r="AU390" s="85"/>
      <c r="AV390" s="85"/>
      <c r="AW390" s="85"/>
      <c r="AX390" s="85"/>
      <c r="AY390" s="1"/>
      <c r="AZ390" s="1"/>
      <c r="BA390" s="85"/>
      <c r="BB390" s="85"/>
    </row>
    <row r="391" spans="1:54" ht="15.75" customHeight="1" x14ac:dyDescent="0.2">
      <c r="B391" s="41"/>
      <c r="C391" s="41"/>
      <c r="D391" s="72" t="s">
        <v>36</v>
      </c>
      <c r="F391" s="84"/>
      <c r="G391" s="84"/>
      <c r="H391" s="82"/>
      <c r="I391" s="84"/>
      <c r="J391" s="84"/>
      <c r="K391" s="82"/>
      <c r="L391" s="82"/>
      <c r="M391" s="84"/>
      <c r="N391" s="84"/>
      <c r="O391" s="84"/>
      <c r="P391" s="84"/>
      <c r="Q391" s="79"/>
      <c r="R391" s="79"/>
      <c r="S391" s="79"/>
      <c r="T391" s="79"/>
      <c r="U391" s="79"/>
      <c r="V391" s="1"/>
      <c r="W391" s="128"/>
      <c r="X391" s="3"/>
      <c r="Y391" s="36"/>
      <c r="Z391" s="36"/>
      <c r="AA391" s="84"/>
      <c r="AB391" s="82"/>
      <c r="AC391" s="84"/>
      <c r="AD391" s="84"/>
      <c r="AE391" s="82"/>
      <c r="AF391" s="82"/>
      <c r="AG391" s="84"/>
      <c r="AH391" s="84"/>
      <c r="AI391" s="84"/>
      <c r="AJ391" s="84"/>
      <c r="AK391" s="84"/>
      <c r="AL391" s="84"/>
      <c r="AM391" s="3"/>
      <c r="AN391" s="3"/>
      <c r="AO391" s="84"/>
      <c r="AP391" s="84"/>
      <c r="AQ391" s="84"/>
      <c r="AR391" s="84"/>
      <c r="AS391" s="3"/>
      <c r="AT391" s="3"/>
      <c r="AU391" s="84"/>
      <c r="AV391" s="84"/>
      <c r="AW391" s="84"/>
      <c r="AX391" s="84"/>
      <c r="AY391" s="1"/>
      <c r="AZ391" s="1"/>
      <c r="BA391" s="84"/>
      <c r="BB391" s="84"/>
    </row>
    <row r="392" spans="1:54" ht="15.75" customHeight="1" x14ac:dyDescent="0.2">
      <c r="A392" s="80" t="s">
        <v>60</v>
      </c>
      <c r="B392" s="15"/>
      <c r="C392" s="15"/>
      <c r="D392" s="13" t="s">
        <v>124</v>
      </c>
      <c r="E392" s="80">
        <v>2020</v>
      </c>
      <c r="F392" s="82">
        <v>63500</v>
      </c>
      <c r="G392" s="82"/>
      <c r="H392" s="82">
        <v>63500</v>
      </c>
      <c r="I392" s="82">
        <v>50000</v>
      </c>
      <c r="J392" s="82">
        <v>13500</v>
      </c>
      <c r="K392" s="82"/>
      <c r="L392" s="82"/>
      <c r="M392" s="82">
        <v>0</v>
      </c>
      <c r="N392" s="84"/>
      <c r="O392" s="84"/>
      <c r="P392" s="84"/>
      <c r="Q392" s="67">
        <f t="shared" ref="Q392:Q397" si="563">R392+V392+AM392+AN392+AS392+AT392+AY392+AZ392</f>
        <v>0</v>
      </c>
      <c r="R392" s="67">
        <f t="shared" ref="R392:R397" si="564">S392+T392+U392+W392+Z392</f>
        <v>0</v>
      </c>
      <c r="S392" s="79"/>
      <c r="T392" s="79"/>
      <c r="U392" s="79"/>
      <c r="V392" s="1"/>
      <c r="W392" s="128"/>
      <c r="X392" s="3"/>
      <c r="Y392" s="36"/>
      <c r="Z392" s="36"/>
      <c r="AA392" s="82">
        <f t="shared" ref="AA392:AA414" si="565">F392+Q392</f>
        <v>63500</v>
      </c>
      <c r="AB392" s="82">
        <f t="shared" ref="AB392:AB414" si="566">H392+R392</f>
        <v>63500</v>
      </c>
      <c r="AC392" s="82">
        <f t="shared" ref="AC392:AC414" si="567">I392+S392</f>
        <v>50000</v>
      </c>
      <c r="AD392" s="82">
        <f t="shared" ref="AD392:AD414" si="568">J392+T392</f>
        <v>13500</v>
      </c>
      <c r="AE392" s="82">
        <f t="shared" ref="AE392:AE414" si="569">K392+U392</f>
        <v>0</v>
      </c>
      <c r="AF392" s="82">
        <f t="shared" ref="AF392:AF414" si="570">L392+V392</f>
        <v>0</v>
      </c>
      <c r="AG392" s="82">
        <f t="shared" ref="AG392:AG414" si="571">AH392+AI392</f>
        <v>0</v>
      </c>
      <c r="AH392" s="84">
        <f t="shared" ref="AH392:AH414" si="572">N392+X392</f>
        <v>0</v>
      </c>
      <c r="AI392" s="84">
        <f t="shared" ref="AI392:AI414" si="573">O392+Y392</f>
        <v>0</v>
      </c>
      <c r="AJ392" s="84">
        <f t="shared" ref="AJ392:AJ414" si="574">P392+Z392</f>
        <v>0</v>
      </c>
      <c r="AK392" s="84"/>
      <c r="AL392" s="84"/>
      <c r="AM392" s="3"/>
      <c r="AN392" s="3"/>
      <c r="AO392" s="84">
        <f t="shared" ref="AO392:AO414" si="575">AK392+AM392</f>
        <v>0</v>
      </c>
      <c r="AP392" s="84">
        <f t="shared" ref="AP392:AP414" si="576">AL392+AN392</f>
        <v>0</v>
      </c>
      <c r="AQ392" s="84"/>
      <c r="AR392" s="84"/>
      <c r="AS392" s="3"/>
      <c r="AT392" s="3"/>
      <c r="AU392" s="84">
        <f t="shared" ref="AU392:AU414" si="577">AQ392+AS392</f>
        <v>0</v>
      </c>
      <c r="AV392" s="84">
        <f t="shared" ref="AV392:AV414" si="578">AR392+AT392</f>
        <v>0</v>
      </c>
      <c r="AW392" s="84"/>
      <c r="AX392" s="84"/>
      <c r="AY392" s="1"/>
      <c r="AZ392" s="1"/>
      <c r="BA392" s="84">
        <f t="shared" ref="BA392:BA414" si="579">AW392+AY392</f>
        <v>0</v>
      </c>
      <c r="BB392" s="84">
        <f t="shared" ref="BB392:BB414" si="580">AX392+AZ392</f>
        <v>0</v>
      </c>
    </row>
    <row r="393" spans="1:54" ht="15.75" customHeight="1" x14ac:dyDescent="0.2">
      <c r="A393" s="80" t="s">
        <v>60</v>
      </c>
      <c r="B393" s="15"/>
      <c r="C393" s="15"/>
      <c r="D393" s="157" t="s">
        <v>282</v>
      </c>
      <c r="E393" s="80">
        <v>2020</v>
      </c>
      <c r="F393" s="82"/>
      <c r="G393" s="82"/>
      <c r="H393" s="82"/>
      <c r="I393" s="82"/>
      <c r="J393" s="82"/>
      <c r="K393" s="82"/>
      <c r="L393" s="82"/>
      <c r="M393" s="82">
        <v>0</v>
      </c>
      <c r="N393" s="84"/>
      <c r="O393" s="84"/>
      <c r="P393" s="84"/>
      <c r="Q393" s="67">
        <f t="shared" si="563"/>
        <v>1558</v>
      </c>
      <c r="R393" s="67">
        <f t="shared" si="564"/>
        <v>1558</v>
      </c>
      <c r="S393" s="164">
        <f>1139+111</f>
        <v>1250</v>
      </c>
      <c r="T393" s="164">
        <v>308</v>
      </c>
      <c r="U393" s="79"/>
      <c r="V393" s="1"/>
      <c r="W393" s="128"/>
      <c r="X393" s="3"/>
      <c r="Y393" s="36"/>
      <c r="Z393" s="36"/>
      <c r="AA393" s="82">
        <f t="shared" ref="AA393" si="581">F393+Q393</f>
        <v>1558</v>
      </c>
      <c r="AB393" s="82">
        <f t="shared" ref="AB393" si="582">H393+R393</f>
        <v>1558</v>
      </c>
      <c r="AC393" s="82">
        <f t="shared" ref="AC393" si="583">I393+S393</f>
        <v>1250</v>
      </c>
      <c r="AD393" s="82">
        <f t="shared" ref="AD393" si="584">J393+T393</f>
        <v>308</v>
      </c>
      <c r="AE393" s="82">
        <f t="shared" ref="AE393" si="585">K393+U393</f>
        <v>0</v>
      </c>
      <c r="AF393" s="82">
        <f t="shared" ref="AF393" si="586">L393+V393</f>
        <v>0</v>
      </c>
      <c r="AG393" s="82">
        <f t="shared" ref="AG393" si="587">AH393+AI393</f>
        <v>0</v>
      </c>
      <c r="AH393" s="84">
        <f t="shared" ref="AH393" si="588">N393+X393</f>
        <v>0</v>
      </c>
      <c r="AI393" s="84">
        <f t="shared" ref="AI393" si="589">O393+Y393</f>
        <v>0</v>
      </c>
      <c r="AJ393" s="84">
        <f t="shared" ref="AJ393" si="590">P393+Z393</f>
        <v>0</v>
      </c>
      <c r="AK393" s="84"/>
      <c r="AL393" s="84"/>
      <c r="AM393" s="3"/>
      <c r="AN393" s="3"/>
      <c r="AO393" s="84">
        <f t="shared" si="575"/>
        <v>0</v>
      </c>
      <c r="AP393" s="84">
        <f t="shared" si="576"/>
        <v>0</v>
      </c>
      <c r="AQ393" s="84"/>
      <c r="AR393" s="84"/>
      <c r="AS393" s="3"/>
      <c r="AT393" s="3"/>
      <c r="AU393" s="84">
        <f t="shared" si="577"/>
        <v>0</v>
      </c>
      <c r="AV393" s="84">
        <f t="shared" si="578"/>
        <v>0</v>
      </c>
      <c r="AW393" s="84"/>
      <c r="AX393" s="84"/>
      <c r="AY393" s="1"/>
      <c r="AZ393" s="1"/>
      <c r="BA393" s="84">
        <f t="shared" si="579"/>
        <v>0</v>
      </c>
      <c r="BB393" s="84">
        <f t="shared" si="580"/>
        <v>0</v>
      </c>
    </row>
    <row r="394" spans="1:54" ht="15.75" customHeight="1" x14ac:dyDescent="0.2">
      <c r="A394" s="80" t="s">
        <v>60</v>
      </c>
      <c r="B394" s="15"/>
      <c r="C394" s="15"/>
      <c r="D394" s="13" t="s">
        <v>125</v>
      </c>
      <c r="E394" s="80">
        <v>2020</v>
      </c>
      <c r="F394" s="82">
        <v>28000</v>
      </c>
      <c r="G394" s="82"/>
      <c r="H394" s="82">
        <v>28000</v>
      </c>
      <c r="I394" s="82">
        <v>22047</v>
      </c>
      <c r="J394" s="82">
        <v>5953</v>
      </c>
      <c r="K394" s="82"/>
      <c r="L394" s="82"/>
      <c r="M394" s="82">
        <v>0</v>
      </c>
      <c r="N394" s="84"/>
      <c r="O394" s="84"/>
      <c r="P394" s="84"/>
      <c r="Q394" s="67">
        <f t="shared" si="563"/>
        <v>0</v>
      </c>
      <c r="R394" s="67">
        <f t="shared" si="564"/>
        <v>0</v>
      </c>
      <c r="S394" s="79"/>
      <c r="T394" s="79"/>
      <c r="U394" s="79"/>
      <c r="V394" s="1"/>
      <c r="W394" s="128"/>
      <c r="X394" s="3"/>
      <c r="Y394" s="36"/>
      <c r="Z394" s="36"/>
      <c r="AA394" s="82">
        <f t="shared" si="565"/>
        <v>28000</v>
      </c>
      <c r="AB394" s="82">
        <f t="shared" si="566"/>
        <v>28000</v>
      </c>
      <c r="AC394" s="82">
        <f t="shared" si="567"/>
        <v>22047</v>
      </c>
      <c r="AD394" s="82">
        <f t="shared" si="568"/>
        <v>5953</v>
      </c>
      <c r="AE394" s="82">
        <f t="shared" si="569"/>
        <v>0</v>
      </c>
      <c r="AF394" s="82">
        <f t="shared" si="570"/>
        <v>0</v>
      </c>
      <c r="AG394" s="82">
        <f t="shared" si="571"/>
        <v>0</v>
      </c>
      <c r="AH394" s="84">
        <f t="shared" si="572"/>
        <v>0</v>
      </c>
      <c r="AI394" s="84">
        <f t="shared" si="573"/>
        <v>0</v>
      </c>
      <c r="AJ394" s="84">
        <f t="shared" si="574"/>
        <v>0</v>
      </c>
      <c r="AK394" s="84"/>
      <c r="AL394" s="84"/>
      <c r="AM394" s="3"/>
      <c r="AN394" s="3"/>
      <c r="AO394" s="84">
        <f t="shared" si="575"/>
        <v>0</v>
      </c>
      <c r="AP394" s="84">
        <f t="shared" si="576"/>
        <v>0</v>
      </c>
      <c r="AQ394" s="84"/>
      <c r="AR394" s="84"/>
      <c r="AS394" s="3"/>
      <c r="AT394" s="3"/>
      <c r="AU394" s="84">
        <f t="shared" si="577"/>
        <v>0</v>
      </c>
      <c r="AV394" s="84">
        <f t="shared" si="578"/>
        <v>0</v>
      </c>
      <c r="AW394" s="84"/>
      <c r="AX394" s="84"/>
      <c r="AY394" s="1"/>
      <c r="AZ394" s="1"/>
      <c r="BA394" s="84">
        <f t="shared" si="579"/>
        <v>0</v>
      </c>
      <c r="BB394" s="84">
        <f t="shared" si="580"/>
        <v>0</v>
      </c>
    </row>
    <row r="395" spans="1:54" ht="15.75" customHeight="1" x14ac:dyDescent="0.2">
      <c r="A395" s="80" t="s">
        <v>60</v>
      </c>
      <c r="B395" s="15"/>
      <c r="C395" s="15"/>
      <c r="D395" s="13" t="s">
        <v>126</v>
      </c>
      <c r="E395" s="80">
        <v>2020</v>
      </c>
      <c r="F395" s="82">
        <v>18650</v>
      </c>
      <c r="G395" s="82"/>
      <c r="H395" s="82">
        <v>18650</v>
      </c>
      <c r="I395" s="82">
        <v>14685</v>
      </c>
      <c r="J395" s="82">
        <v>3965</v>
      </c>
      <c r="K395" s="82"/>
      <c r="L395" s="82"/>
      <c r="M395" s="82">
        <v>0</v>
      </c>
      <c r="N395" s="84"/>
      <c r="O395" s="84"/>
      <c r="P395" s="84"/>
      <c r="Q395" s="67">
        <f t="shared" si="563"/>
        <v>0</v>
      </c>
      <c r="R395" s="67">
        <f t="shared" si="564"/>
        <v>0</v>
      </c>
      <c r="S395" s="79"/>
      <c r="T395" s="79"/>
      <c r="U395" s="79"/>
      <c r="V395" s="1"/>
      <c r="W395" s="128"/>
      <c r="X395" s="3"/>
      <c r="Y395" s="36"/>
      <c r="Z395" s="36"/>
      <c r="AA395" s="82">
        <f t="shared" si="565"/>
        <v>18650</v>
      </c>
      <c r="AB395" s="82">
        <f t="shared" si="566"/>
        <v>18650</v>
      </c>
      <c r="AC395" s="82">
        <f t="shared" si="567"/>
        <v>14685</v>
      </c>
      <c r="AD395" s="82">
        <f t="shared" si="568"/>
        <v>3965</v>
      </c>
      <c r="AE395" s="82">
        <f t="shared" si="569"/>
        <v>0</v>
      </c>
      <c r="AF395" s="82">
        <f t="shared" si="570"/>
        <v>0</v>
      </c>
      <c r="AG395" s="82">
        <f t="shared" si="571"/>
        <v>0</v>
      </c>
      <c r="AH395" s="84">
        <f t="shared" si="572"/>
        <v>0</v>
      </c>
      <c r="AI395" s="84">
        <f t="shared" si="573"/>
        <v>0</v>
      </c>
      <c r="AJ395" s="84">
        <f t="shared" si="574"/>
        <v>0</v>
      </c>
      <c r="AK395" s="84"/>
      <c r="AL395" s="84"/>
      <c r="AM395" s="3"/>
      <c r="AN395" s="3"/>
      <c r="AO395" s="84">
        <f t="shared" si="575"/>
        <v>0</v>
      </c>
      <c r="AP395" s="84">
        <f t="shared" si="576"/>
        <v>0</v>
      </c>
      <c r="AQ395" s="84"/>
      <c r="AR395" s="84"/>
      <c r="AS395" s="3"/>
      <c r="AT395" s="3"/>
      <c r="AU395" s="84">
        <f t="shared" si="577"/>
        <v>0</v>
      </c>
      <c r="AV395" s="84">
        <f t="shared" si="578"/>
        <v>0</v>
      </c>
      <c r="AW395" s="84"/>
      <c r="AX395" s="84"/>
      <c r="AY395" s="1"/>
      <c r="AZ395" s="1"/>
      <c r="BA395" s="84">
        <f t="shared" si="579"/>
        <v>0</v>
      </c>
      <c r="BB395" s="84">
        <f t="shared" si="580"/>
        <v>0</v>
      </c>
    </row>
    <row r="396" spans="1:54" ht="15.75" customHeight="1" x14ac:dyDescent="0.2">
      <c r="A396" s="80" t="s">
        <v>60</v>
      </c>
      <c r="B396" s="15"/>
      <c r="C396" s="15"/>
      <c r="D396" s="13" t="s">
        <v>276</v>
      </c>
      <c r="E396" s="80">
        <v>2020</v>
      </c>
      <c r="F396" s="82"/>
      <c r="G396" s="82"/>
      <c r="H396" s="82"/>
      <c r="I396" s="82"/>
      <c r="J396" s="82"/>
      <c r="K396" s="82"/>
      <c r="L396" s="82"/>
      <c r="M396" s="82">
        <v>0</v>
      </c>
      <c r="N396" s="84"/>
      <c r="O396" s="84"/>
      <c r="P396" s="84"/>
      <c r="Q396" s="67">
        <f t="shared" si="563"/>
        <v>7620</v>
      </c>
      <c r="R396" s="67">
        <f t="shared" si="564"/>
        <v>7620</v>
      </c>
      <c r="S396" s="146">
        <v>6000</v>
      </c>
      <c r="T396" s="146">
        <v>1620</v>
      </c>
      <c r="U396" s="79"/>
      <c r="V396" s="1"/>
      <c r="W396" s="128"/>
      <c r="X396" s="3"/>
      <c r="Y396" s="36"/>
      <c r="Z396" s="36"/>
      <c r="AA396" s="82">
        <f t="shared" ref="AA396" si="591">F396+Q396</f>
        <v>7620</v>
      </c>
      <c r="AB396" s="82">
        <f t="shared" ref="AB396" si="592">H396+R396</f>
        <v>7620</v>
      </c>
      <c r="AC396" s="82">
        <f t="shared" ref="AC396" si="593">I396+S396</f>
        <v>6000</v>
      </c>
      <c r="AD396" s="82">
        <f t="shared" ref="AD396" si="594">J396+T396</f>
        <v>1620</v>
      </c>
      <c r="AE396" s="82">
        <f t="shared" ref="AE396" si="595">K396+U396</f>
        <v>0</v>
      </c>
      <c r="AF396" s="82">
        <f t="shared" ref="AF396" si="596">L396+V396</f>
        <v>0</v>
      </c>
      <c r="AG396" s="82">
        <f t="shared" ref="AG396" si="597">AH396+AI396</f>
        <v>0</v>
      </c>
      <c r="AH396" s="84">
        <f t="shared" ref="AH396" si="598">N396+X396</f>
        <v>0</v>
      </c>
      <c r="AI396" s="84">
        <f t="shared" ref="AI396" si="599">O396+Y396</f>
        <v>0</v>
      </c>
      <c r="AJ396" s="84">
        <f t="shared" ref="AJ396" si="600">P396+Z396</f>
        <v>0</v>
      </c>
      <c r="AK396" s="84"/>
      <c r="AL396" s="84"/>
      <c r="AM396" s="3"/>
      <c r="AN396" s="3"/>
      <c r="AO396" s="84">
        <f t="shared" si="575"/>
        <v>0</v>
      </c>
      <c r="AP396" s="84">
        <f t="shared" si="576"/>
        <v>0</v>
      </c>
      <c r="AQ396" s="84"/>
      <c r="AR396" s="84"/>
      <c r="AS396" s="3"/>
      <c r="AT396" s="3"/>
      <c r="AU396" s="84">
        <f t="shared" si="577"/>
        <v>0</v>
      </c>
      <c r="AV396" s="84">
        <f t="shared" si="578"/>
        <v>0</v>
      </c>
      <c r="AW396" s="84"/>
      <c r="AX396" s="84"/>
      <c r="AY396" s="1"/>
      <c r="AZ396" s="1"/>
      <c r="BA396" s="84">
        <f t="shared" si="579"/>
        <v>0</v>
      </c>
      <c r="BB396" s="84">
        <f t="shared" si="580"/>
        <v>0</v>
      </c>
    </row>
    <row r="397" spans="1:54" ht="15.75" customHeight="1" x14ac:dyDescent="0.2">
      <c r="A397" s="80" t="s">
        <v>60</v>
      </c>
      <c r="B397" s="15"/>
      <c r="C397" s="15"/>
      <c r="D397" s="157" t="s">
        <v>336</v>
      </c>
      <c r="E397" s="80">
        <v>2020</v>
      </c>
      <c r="F397" s="82"/>
      <c r="G397" s="82"/>
      <c r="H397" s="82"/>
      <c r="I397" s="82"/>
      <c r="J397" s="82"/>
      <c r="K397" s="82"/>
      <c r="L397" s="82"/>
      <c r="M397" s="82">
        <v>0</v>
      </c>
      <c r="N397" s="84"/>
      <c r="O397" s="84"/>
      <c r="P397" s="84"/>
      <c r="Q397" s="67">
        <f t="shared" si="563"/>
        <v>300000</v>
      </c>
      <c r="R397" s="67">
        <f t="shared" si="564"/>
        <v>300000</v>
      </c>
      <c r="S397" s="146"/>
      <c r="T397" s="146">
        <v>300000</v>
      </c>
      <c r="U397" s="79"/>
      <c r="V397" s="1"/>
      <c r="W397" s="128"/>
      <c r="X397" s="3"/>
      <c r="Y397" s="36"/>
      <c r="Z397" s="36"/>
      <c r="AA397" s="82">
        <f t="shared" ref="AA397" si="601">F397+Q397</f>
        <v>300000</v>
      </c>
      <c r="AB397" s="82">
        <f t="shared" ref="AB397" si="602">H397+R397</f>
        <v>300000</v>
      </c>
      <c r="AC397" s="82">
        <f t="shared" ref="AC397" si="603">I397+S397</f>
        <v>0</v>
      </c>
      <c r="AD397" s="82">
        <f t="shared" ref="AD397" si="604">J397+T397</f>
        <v>300000</v>
      </c>
      <c r="AE397" s="82">
        <f t="shared" ref="AE397" si="605">K397+U397</f>
        <v>0</v>
      </c>
      <c r="AF397" s="82">
        <f t="shared" ref="AF397" si="606">L397+V397</f>
        <v>0</v>
      </c>
      <c r="AG397" s="82">
        <f t="shared" ref="AG397" si="607">AH397+AI397</f>
        <v>0</v>
      </c>
      <c r="AH397" s="84">
        <f t="shared" ref="AH397" si="608">N397+X397</f>
        <v>0</v>
      </c>
      <c r="AI397" s="84">
        <f t="shared" ref="AI397" si="609">O397+Y397</f>
        <v>0</v>
      </c>
      <c r="AJ397" s="84">
        <f t="shared" ref="AJ397" si="610">P397+Z397</f>
        <v>0</v>
      </c>
      <c r="AK397" s="84"/>
      <c r="AL397" s="84"/>
      <c r="AM397" s="3"/>
      <c r="AN397" s="3"/>
      <c r="AO397" s="84">
        <f t="shared" si="575"/>
        <v>0</v>
      </c>
      <c r="AP397" s="84">
        <f t="shared" si="576"/>
        <v>0</v>
      </c>
      <c r="AQ397" s="84"/>
      <c r="AR397" s="84"/>
      <c r="AS397" s="3"/>
      <c r="AT397" s="3"/>
      <c r="AU397" s="84">
        <f t="shared" si="577"/>
        <v>0</v>
      </c>
      <c r="AV397" s="84">
        <f t="shared" si="578"/>
        <v>0</v>
      </c>
      <c r="AW397" s="84"/>
      <c r="AX397" s="84"/>
      <c r="AY397" s="1"/>
      <c r="AZ397" s="1"/>
      <c r="BA397" s="84">
        <f t="shared" si="579"/>
        <v>0</v>
      </c>
      <c r="BB397" s="84">
        <f t="shared" si="580"/>
        <v>0</v>
      </c>
    </row>
    <row r="398" spans="1:54" x14ac:dyDescent="0.2">
      <c r="B398" s="15"/>
      <c r="C398" s="15"/>
      <c r="F398" s="82"/>
      <c r="G398" s="82"/>
      <c r="H398" s="82"/>
      <c r="I398" s="82"/>
      <c r="J398" s="82"/>
      <c r="K398" s="82"/>
      <c r="L398" s="82"/>
      <c r="M398" s="82"/>
      <c r="N398" s="84"/>
      <c r="O398" s="84"/>
      <c r="P398" s="84"/>
      <c r="Q398" s="67"/>
      <c r="R398" s="67"/>
      <c r="S398" s="79"/>
      <c r="T398" s="79"/>
      <c r="U398" s="79"/>
      <c r="V398" s="1"/>
      <c r="W398" s="128"/>
      <c r="X398" s="3"/>
      <c r="Y398" s="36"/>
      <c r="Z398" s="36"/>
      <c r="AA398" s="82">
        <f t="shared" si="565"/>
        <v>0</v>
      </c>
      <c r="AB398" s="82">
        <f t="shared" si="566"/>
        <v>0</v>
      </c>
      <c r="AC398" s="82">
        <f t="shared" si="567"/>
        <v>0</v>
      </c>
      <c r="AD398" s="82">
        <f t="shared" si="568"/>
        <v>0</v>
      </c>
      <c r="AE398" s="82">
        <f t="shared" si="569"/>
        <v>0</v>
      </c>
      <c r="AF398" s="82">
        <f t="shared" si="570"/>
        <v>0</v>
      </c>
      <c r="AG398" s="82">
        <f t="shared" si="571"/>
        <v>0</v>
      </c>
      <c r="AH398" s="84">
        <f t="shared" si="572"/>
        <v>0</v>
      </c>
      <c r="AI398" s="84">
        <f t="shared" si="573"/>
        <v>0</v>
      </c>
      <c r="AJ398" s="84">
        <f t="shared" si="574"/>
        <v>0</v>
      </c>
      <c r="AK398" s="84"/>
      <c r="AL398" s="84"/>
      <c r="AM398" s="3"/>
      <c r="AN398" s="3"/>
      <c r="AO398" s="84">
        <f t="shared" si="575"/>
        <v>0</v>
      </c>
      <c r="AP398" s="84">
        <f t="shared" si="576"/>
        <v>0</v>
      </c>
      <c r="AQ398" s="84"/>
      <c r="AR398" s="84"/>
      <c r="AS398" s="3"/>
      <c r="AT398" s="3"/>
      <c r="AU398" s="84">
        <f t="shared" si="577"/>
        <v>0</v>
      </c>
      <c r="AV398" s="84">
        <f t="shared" si="578"/>
        <v>0</v>
      </c>
      <c r="AW398" s="84"/>
      <c r="AX398" s="84"/>
      <c r="AY398" s="1"/>
      <c r="AZ398" s="1"/>
      <c r="BA398" s="84">
        <f t="shared" si="579"/>
        <v>0</v>
      </c>
      <c r="BB398" s="84">
        <f t="shared" si="580"/>
        <v>0</v>
      </c>
    </row>
    <row r="399" spans="1:54" ht="15.75" customHeight="1" x14ac:dyDescent="0.2">
      <c r="B399" s="80"/>
      <c r="C399" s="80"/>
      <c r="D399" s="43" t="s">
        <v>48</v>
      </c>
      <c r="E399" s="18"/>
      <c r="F399" s="82"/>
      <c r="G399" s="84"/>
      <c r="H399" s="82"/>
      <c r="I399" s="84"/>
      <c r="J399" s="84"/>
      <c r="K399" s="82"/>
      <c r="L399" s="82"/>
      <c r="M399" s="82">
        <v>0</v>
      </c>
      <c r="N399" s="84"/>
      <c r="O399" s="84"/>
      <c r="P399" s="84"/>
      <c r="Q399" s="67"/>
      <c r="R399" s="67"/>
      <c r="S399" s="79"/>
      <c r="T399" s="79"/>
      <c r="U399" s="79"/>
      <c r="V399" s="1"/>
      <c r="W399" s="128"/>
      <c r="X399" s="3"/>
      <c r="Y399" s="36"/>
      <c r="Z399" s="36"/>
      <c r="AA399" s="82">
        <f t="shared" si="565"/>
        <v>0</v>
      </c>
      <c r="AB399" s="82">
        <f t="shared" si="566"/>
        <v>0</v>
      </c>
      <c r="AC399" s="82">
        <f t="shared" si="567"/>
        <v>0</v>
      </c>
      <c r="AD399" s="82">
        <f t="shared" si="568"/>
        <v>0</v>
      </c>
      <c r="AE399" s="82">
        <f t="shared" si="569"/>
        <v>0</v>
      </c>
      <c r="AF399" s="82">
        <f t="shared" si="570"/>
        <v>0</v>
      </c>
      <c r="AG399" s="82">
        <f t="shared" si="571"/>
        <v>0</v>
      </c>
      <c r="AH399" s="84">
        <f t="shared" si="572"/>
        <v>0</v>
      </c>
      <c r="AI399" s="84">
        <f t="shared" si="573"/>
        <v>0</v>
      </c>
      <c r="AJ399" s="84">
        <f t="shared" si="574"/>
        <v>0</v>
      </c>
      <c r="AK399" s="84"/>
      <c r="AL399" s="84"/>
      <c r="AM399" s="3"/>
      <c r="AN399" s="3"/>
      <c r="AO399" s="84">
        <f t="shared" si="575"/>
        <v>0</v>
      </c>
      <c r="AP399" s="84">
        <f t="shared" si="576"/>
        <v>0</v>
      </c>
      <c r="AQ399" s="84"/>
      <c r="AR399" s="84"/>
      <c r="AS399" s="3"/>
      <c r="AT399" s="3"/>
      <c r="AU399" s="84">
        <f t="shared" si="577"/>
        <v>0</v>
      </c>
      <c r="AV399" s="84">
        <f t="shared" si="578"/>
        <v>0</v>
      </c>
      <c r="AW399" s="84"/>
      <c r="AX399" s="84"/>
      <c r="AY399" s="1"/>
      <c r="AZ399" s="1"/>
      <c r="BA399" s="84">
        <f t="shared" si="579"/>
        <v>0</v>
      </c>
      <c r="BB399" s="84">
        <f t="shared" si="580"/>
        <v>0</v>
      </c>
    </row>
    <row r="400" spans="1:54" ht="31.5" customHeight="1" x14ac:dyDescent="0.2">
      <c r="A400" s="80" t="s">
        <v>60</v>
      </c>
      <c r="B400" s="80"/>
      <c r="C400" s="80"/>
      <c r="D400" s="5" t="s">
        <v>127</v>
      </c>
      <c r="E400" s="80">
        <v>2020</v>
      </c>
      <c r="F400" s="82">
        <v>17300</v>
      </c>
      <c r="G400" s="82"/>
      <c r="H400" s="82">
        <v>17300</v>
      </c>
      <c r="I400" s="82">
        <v>13622</v>
      </c>
      <c r="J400" s="82">
        <v>3678</v>
      </c>
      <c r="K400" s="82"/>
      <c r="L400" s="82"/>
      <c r="M400" s="82">
        <v>0</v>
      </c>
      <c r="N400" s="84"/>
      <c r="O400" s="84"/>
      <c r="P400" s="84"/>
      <c r="Q400" s="67">
        <f t="shared" ref="Q400:Q412" si="611">R400+V400+AM400+AN400+AS400+AT400+AY400+AZ400</f>
        <v>0</v>
      </c>
      <c r="R400" s="67">
        <f t="shared" ref="R400:R406" si="612">S400+T400+U400+W400+Z400</f>
        <v>0</v>
      </c>
      <c r="S400" s="79"/>
      <c r="T400" s="79"/>
      <c r="U400" s="79"/>
      <c r="V400" s="1"/>
      <c r="W400" s="128"/>
      <c r="X400" s="3"/>
      <c r="Y400" s="36"/>
      <c r="Z400" s="36"/>
      <c r="AA400" s="82">
        <f t="shared" si="565"/>
        <v>17300</v>
      </c>
      <c r="AB400" s="82">
        <f t="shared" si="566"/>
        <v>17300</v>
      </c>
      <c r="AC400" s="82">
        <f t="shared" si="567"/>
        <v>13622</v>
      </c>
      <c r="AD400" s="82">
        <f t="shared" si="568"/>
        <v>3678</v>
      </c>
      <c r="AE400" s="82">
        <f t="shared" si="569"/>
        <v>0</v>
      </c>
      <c r="AF400" s="82">
        <f t="shared" si="570"/>
        <v>0</v>
      </c>
      <c r="AG400" s="82">
        <f t="shared" si="571"/>
        <v>0</v>
      </c>
      <c r="AH400" s="84">
        <f t="shared" si="572"/>
        <v>0</v>
      </c>
      <c r="AI400" s="84">
        <f t="shared" si="573"/>
        <v>0</v>
      </c>
      <c r="AJ400" s="84">
        <f t="shared" si="574"/>
        <v>0</v>
      </c>
      <c r="AK400" s="84"/>
      <c r="AL400" s="84"/>
      <c r="AM400" s="3"/>
      <c r="AN400" s="3"/>
      <c r="AO400" s="84">
        <f t="shared" si="575"/>
        <v>0</v>
      </c>
      <c r="AP400" s="84">
        <f t="shared" si="576"/>
        <v>0</v>
      </c>
      <c r="AQ400" s="84"/>
      <c r="AR400" s="84"/>
      <c r="AS400" s="3"/>
      <c r="AT400" s="3"/>
      <c r="AU400" s="84">
        <f t="shared" si="577"/>
        <v>0</v>
      </c>
      <c r="AV400" s="84">
        <f t="shared" si="578"/>
        <v>0</v>
      </c>
      <c r="AW400" s="84"/>
      <c r="AX400" s="84"/>
      <c r="AY400" s="1"/>
      <c r="AZ400" s="1"/>
      <c r="BA400" s="84">
        <f t="shared" si="579"/>
        <v>0</v>
      </c>
      <c r="BB400" s="84">
        <f t="shared" si="580"/>
        <v>0</v>
      </c>
    </row>
    <row r="401" spans="1:54" ht="17.25" customHeight="1" x14ac:dyDescent="0.2">
      <c r="A401" s="80" t="s">
        <v>60</v>
      </c>
      <c r="B401" s="80"/>
      <c r="C401" s="80"/>
      <c r="D401" s="5" t="s">
        <v>128</v>
      </c>
      <c r="E401" s="80">
        <v>2020</v>
      </c>
      <c r="F401" s="82">
        <v>6350</v>
      </c>
      <c r="G401" s="82"/>
      <c r="H401" s="82">
        <v>6350</v>
      </c>
      <c r="I401" s="82">
        <v>5000</v>
      </c>
      <c r="J401" s="82">
        <v>1350</v>
      </c>
      <c r="K401" s="82"/>
      <c r="L401" s="82"/>
      <c r="M401" s="82">
        <v>0</v>
      </c>
      <c r="N401" s="84"/>
      <c r="O401" s="84"/>
      <c r="P401" s="84"/>
      <c r="Q401" s="67">
        <f t="shared" si="611"/>
        <v>0</v>
      </c>
      <c r="R401" s="67">
        <f t="shared" si="612"/>
        <v>0</v>
      </c>
      <c r="S401" s="79"/>
      <c r="T401" s="79"/>
      <c r="U401" s="79"/>
      <c r="V401" s="1"/>
      <c r="W401" s="128"/>
      <c r="X401" s="3"/>
      <c r="Y401" s="36"/>
      <c r="Z401" s="36"/>
      <c r="AA401" s="82">
        <f t="shared" si="565"/>
        <v>6350</v>
      </c>
      <c r="AB401" s="82">
        <f t="shared" si="566"/>
        <v>6350</v>
      </c>
      <c r="AC401" s="82">
        <f t="shared" si="567"/>
        <v>5000</v>
      </c>
      <c r="AD401" s="82">
        <f t="shared" si="568"/>
        <v>1350</v>
      </c>
      <c r="AE401" s="82">
        <f t="shared" si="569"/>
        <v>0</v>
      </c>
      <c r="AF401" s="82">
        <f t="shared" si="570"/>
        <v>0</v>
      </c>
      <c r="AG401" s="82">
        <f t="shared" si="571"/>
        <v>0</v>
      </c>
      <c r="AH401" s="84">
        <f t="shared" si="572"/>
        <v>0</v>
      </c>
      <c r="AI401" s="84">
        <f t="shared" si="573"/>
        <v>0</v>
      </c>
      <c r="AJ401" s="84">
        <f t="shared" si="574"/>
        <v>0</v>
      </c>
      <c r="AK401" s="84"/>
      <c r="AL401" s="84"/>
      <c r="AM401" s="85"/>
      <c r="AN401" s="85"/>
      <c r="AO401" s="84">
        <f t="shared" si="575"/>
        <v>0</v>
      </c>
      <c r="AP401" s="84">
        <f t="shared" si="576"/>
        <v>0</v>
      </c>
      <c r="AQ401" s="84"/>
      <c r="AR401" s="84"/>
      <c r="AS401" s="85"/>
      <c r="AT401" s="85"/>
      <c r="AU401" s="84">
        <f t="shared" si="577"/>
        <v>0</v>
      </c>
      <c r="AV401" s="84">
        <f t="shared" si="578"/>
        <v>0</v>
      </c>
      <c r="AW401" s="84"/>
      <c r="AX401" s="84"/>
      <c r="AY401" s="85"/>
      <c r="AZ401" s="85"/>
      <c r="BA401" s="84">
        <f t="shared" si="579"/>
        <v>0</v>
      </c>
      <c r="BB401" s="84">
        <f t="shared" si="580"/>
        <v>0</v>
      </c>
    </row>
    <row r="402" spans="1:54" ht="29.25" customHeight="1" x14ac:dyDescent="0.2">
      <c r="A402" s="80" t="s">
        <v>60</v>
      </c>
      <c r="B402" s="80"/>
      <c r="C402" s="80"/>
      <c r="D402" s="5" t="s">
        <v>129</v>
      </c>
      <c r="E402" s="80">
        <v>2020</v>
      </c>
      <c r="F402" s="82">
        <v>48300</v>
      </c>
      <c r="G402" s="82"/>
      <c r="H402" s="82">
        <v>48300</v>
      </c>
      <c r="I402" s="82">
        <v>38032</v>
      </c>
      <c r="J402" s="82">
        <v>10268</v>
      </c>
      <c r="K402" s="82"/>
      <c r="L402" s="82"/>
      <c r="M402" s="82">
        <v>0</v>
      </c>
      <c r="N402" s="84"/>
      <c r="O402" s="84"/>
      <c r="P402" s="84"/>
      <c r="Q402" s="67">
        <f t="shared" si="611"/>
        <v>0</v>
      </c>
      <c r="R402" s="67">
        <f t="shared" si="612"/>
        <v>0</v>
      </c>
      <c r="S402" s="79"/>
      <c r="T402" s="79"/>
      <c r="U402" s="79"/>
      <c r="V402" s="1"/>
      <c r="W402" s="128"/>
      <c r="X402" s="3"/>
      <c r="Y402" s="36"/>
      <c r="Z402" s="36"/>
      <c r="AA402" s="82">
        <f t="shared" si="565"/>
        <v>48300</v>
      </c>
      <c r="AB402" s="82">
        <f t="shared" si="566"/>
        <v>48300</v>
      </c>
      <c r="AC402" s="82">
        <f t="shared" si="567"/>
        <v>38032</v>
      </c>
      <c r="AD402" s="82">
        <f t="shared" si="568"/>
        <v>10268</v>
      </c>
      <c r="AE402" s="82">
        <f t="shared" si="569"/>
        <v>0</v>
      </c>
      <c r="AF402" s="82">
        <f t="shared" si="570"/>
        <v>0</v>
      </c>
      <c r="AG402" s="82">
        <f t="shared" si="571"/>
        <v>0</v>
      </c>
      <c r="AH402" s="84">
        <f t="shared" si="572"/>
        <v>0</v>
      </c>
      <c r="AI402" s="84">
        <f t="shared" si="573"/>
        <v>0</v>
      </c>
      <c r="AJ402" s="84">
        <f t="shared" si="574"/>
        <v>0</v>
      </c>
      <c r="AK402" s="84"/>
      <c r="AL402" s="84"/>
      <c r="AM402" s="87"/>
      <c r="AN402" s="87"/>
      <c r="AO402" s="84">
        <f t="shared" si="575"/>
        <v>0</v>
      </c>
      <c r="AP402" s="84">
        <f t="shared" si="576"/>
        <v>0</v>
      </c>
      <c r="AQ402" s="84"/>
      <c r="AR402" s="84"/>
      <c r="AS402" s="87"/>
      <c r="AT402" s="87"/>
      <c r="AU402" s="84">
        <f t="shared" si="577"/>
        <v>0</v>
      </c>
      <c r="AV402" s="84">
        <f t="shared" si="578"/>
        <v>0</v>
      </c>
      <c r="AW402" s="84"/>
      <c r="AX402" s="84"/>
      <c r="AY402" s="87"/>
      <c r="AZ402" s="87"/>
      <c r="BA402" s="84">
        <f t="shared" si="579"/>
        <v>0</v>
      </c>
      <c r="BB402" s="84">
        <f t="shared" si="580"/>
        <v>0</v>
      </c>
    </row>
    <row r="403" spans="1:54" ht="30.75" customHeight="1" x14ac:dyDescent="0.2">
      <c r="A403" s="80" t="s">
        <v>60</v>
      </c>
      <c r="B403" s="80"/>
      <c r="C403" s="80"/>
      <c r="D403" s="5" t="s">
        <v>130</v>
      </c>
      <c r="E403" s="80">
        <v>2020</v>
      </c>
      <c r="F403" s="82">
        <v>6350</v>
      </c>
      <c r="G403" s="26"/>
      <c r="H403" s="82">
        <v>6350</v>
      </c>
      <c r="I403" s="82">
        <v>5000</v>
      </c>
      <c r="J403" s="82">
        <v>1350</v>
      </c>
      <c r="K403" s="82"/>
      <c r="L403" s="82"/>
      <c r="M403" s="82">
        <v>0</v>
      </c>
      <c r="N403" s="84"/>
      <c r="O403" s="84"/>
      <c r="P403" s="84"/>
      <c r="Q403" s="67">
        <f t="shared" si="611"/>
        <v>0</v>
      </c>
      <c r="R403" s="67">
        <f t="shared" si="612"/>
        <v>0</v>
      </c>
      <c r="S403" s="79"/>
      <c r="T403" s="79"/>
      <c r="U403" s="79"/>
      <c r="V403" s="1"/>
      <c r="W403" s="128"/>
      <c r="X403" s="3"/>
      <c r="Y403" s="36"/>
      <c r="Z403" s="36"/>
      <c r="AA403" s="82">
        <f t="shared" si="565"/>
        <v>6350</v>
      </c>
      <c r="AB403" s="82">
        <f t="shared" si="566"/>
        <v>6350</v>
      </c>
      <c r="AC403" s="82">
        <f t="shared" si="567"/>
        <v>5000</v>
      </c>
      <c r="AD403" s="82">
        <f t="shared" si="568"/>
        <v>1350</v>
      </c>
      <c r="AE403" s="82">
        <f t="shared" si="569"/>
        <v>0</v>
      </c>
      <c r="AF403" s="82">
        <f t="shared" si="570"/>
        <v>0</v>
      </c>
      <c r="AG403" s="82">
        <f t="shared" si="571"/>
        <v>0</v>
      </c>
      <c r="AH403" s="84">
        <f t="shared" si="572"/>
        <v>0</v>
      </c>
      <c r="AI403" s="84">
        <f t="shared" si="573"/>
        <v>0</v>
      </c>
      <c r="AJ403" s="84">
        <f t="shared" si="574"/>
        <v>0</v>
      </c>
      <c r="AK403" s="84"/>
      <c r="AL403" s="84"/>
      <c r="AM403" s="87"/>
      <c r="AN403" s="87"/>
      <c r="AO403" s="84">
        <f t="shared" si="575"/>
        <v>0</v>
      </c>
      <c r="AP403" s="84">
        <f t="shared" si="576"/>
        <v>0</v>
      </c>
      <c r="AQ403" s="84"/>
      <c r="AR403" s="84"/>
      <c r="AS403" s="87"/>
      <c r="AT403" s="87"/>
      <c r="AU403" s="84">
        <f t="shared" si="577"/>
        <v>0</v>
      </c>
      <c r="AV403" s="84">
        <f t="shared" si="578"/>
        <v>0</v>
      </c>
      <c r="AW403" s="84"/>
      <c r="AX403" s="84"/>
      <c r="AY403" s="87"/>
      <c r="AZ403" s="87"/>
      <c r="BA403" s="84">
        <f t="shared" si="579"/>
        <v>0</v>
      </c>
      <c r="BB403" s="84">
        <f t="shared" si="580"/>
        <v>0</v>
      </c>
    </row>
    <row r="404" spans="1:54" ht="29.25" customHeight="1" x14ac:dyDescent="0.2">
      <c r="A404" s="80" t="s">
        <v>60</v>
      </c>
      <c r="B404" s="80"/>
      <c r="C404" s="80"/>
      <c r="D404" s="5" t="s">
        <v>214</v>
      </c>
      <c r="E404" s="80">
        <v>2020</v>
      </c>
      <c r="F404" s="82">
        <v>12700</v>
      </c>
      <c r="G404" s="85"/>
      <c r="H404" s="82">
        <v>12700</v>
      </c>
      <c r="I404" s="82">
        <v>10000</v>
      </c>
      <c r="J404" s="82">
        <v>2700</v>
      </c>
      <c r="K404" s="82"/>
      <c r="L404" s="82"/>
      <c r="M404" s="82">
        <v>0</v>
      </c>
      <c r="N404" s="84"/>
      <c r="O404" s="84"/>
      <c r="P404" s="84"/>
      <c r="Q404" s="67">
        <f t="shared" si="611"/>
        <v>0</v>
      </c>
      <c r="R404" s="67">
        <f t="shared" si="612"/>
        <v>0</v>
      </c>
      <c r="S404" s="79"/>
      <c r="T404" s="79"/>
      <c r="U404" s="79"/>
      <c r="V404" s="1"/>
      <c r="W404" s="128"/>
      <c r="X404" s="3"/>
      <c r="Y404" s="36"/>
      <c r="Z404" s="36"/>
      <c r="AA404" s="82">
        <f t="shared" si="565"/>
        <v>12700</v>
      </c>
      <c r="AB404" s="82">
        <f t="shared" si="566"/>
        <v>12700</v>
      </c>
      <c r="AC404" s="82">
        <f t="shared" si="567"/>
        <v>10000</v>
      </c>
      <c r="AD404" s="82">
        <f t="shared" si="568"/>
        <v>2700</v>
      </c>
      <c r="AE404" s="82">
        <f t="shared" si="569"/>
        <v>0</v>
      </c>
      <c r="AF404" s="82">
        <f t="shared" si="570"/>
        <v>0</v>
      </c>
      <c r="AG404" s="82">
        <f t="shared" si="571"/>
        <v>0</v>
      </c>
      <c r="AH404" s="84">
        <f t="shared" si="572"/>
        <v>0</v>
      </c>
      <c r="AI404" s="84">
        <f t="shared" si="573"/>
        <v>0</v>
      </c>
      <c r="AJ404" s="84">
        <f t="shared" si="574"/>
        <v>0</v>
      </c>
      <c r="AK404" s="84"/>
      <c r="AL404" s="84"/>
      <c r="AM404" s="67"/>
      <c r="AN404" s="67"/>
      <c r="AO404" s="84">
        <f t="shared" si="575"/>
        <v>0</v>
      </c>
      <c r="AP404" s="84">
        <f t="shared" si="576"/>
        <v>0</v>
      </c>
      <c r="AQ404" s="84"/>
      <c r="AR404" s="84"/>
      <c r="AS404" s="67"/>
      <c r="AT404" s="67"/>
      <c r="AU404" s="84">
        <f t="shared" si="577"/>
        <v>0</v>
      </c>
      <c r="AV404" s="84">
        <f t="shared" si="578"/>
        <v>0</v>
      </c>
      <c r="AW404" s="84"/>
      <c r="AX404" s="84"/>
      <c r="AY404" s="129"/>
      <c r="AZ404" s="129"/>
      <c r="BA404" s="84">
        <f t="shared" si="579"/>
        <v>0</v>
      </c>
      <c r="BB404" s="84">
        <f t="shared" si="580"/>
        <v>0</v>
      </c>
    </row>
    <row r="405" spans="1:54" ht="29.25" customHeight="1" x14ac:dyDescent="0.2">
      <c r="A405" s="80" t="s">
        <v>60</v>
      </c>
      <c r="B405" s="80"/>
      <c r="C405" s="80"/>
      <c r="D405" s="5" t="s">
        <v>131</v>
      </c>
      <c r="E405" s="80">
        <v>2020</v>
      </c>
      <c r="F405" s="82">
        <v>29310</v>
      </c>
      <c r="G405" s="85"/>
      <c r="H405" s="82">
        <v>29310</v>
      </c>
      <c r="I405" s="82">
        <v>23079</v>
      </c>
      <c r="J405" s="82">
        <v>6231</v>
      </c>
      <c r="K405" s="82"/>
      <c r="L405" s="82"/>
      <c r="M405" s="82">
        <v>0</v>
      </c>
      <c r="N405" s="84"/>
      <c r="O405" s="84"/>
      <c r="P405" s="84"/>
      <c r="Q405" s="67">
        <f t="shared" si="611"/>
        <v>0</v>
      </c>
      <c r="R405" s="67">
        <f t="shared" si="612"/>
        <v>0</v>
      </c>
      <c r="S405" s="79"/>
      <c r="T405" s="79"/>
      <c r="U405" s="79"/>
      <c r="V405" s="1"/>
      <c r="W405" s="128"/>
      <c r="X405" s="3"/>
      <c r="Y405" s="36"/>
      <c r="Z405" s="36"/>
      <c r="AA405" s="82">
        <f t="shared" si="565"/>
        <v>29310</v>
      </c>
      <c r="AB405" s="82">
        <f t="shared" si="566"/>
        <v>29310</v>
      </c>
      <c r="AC405" s="82">
        <f t="shared" si="567"/>
        <v>23079</v>
      </c>
      <c r="AD405" s="82">
        <f t="shared" si="568"/>
        <v>6231</v>
      </c>
      <c r="AE405" s="82">
        <f t="shared" si="569"/>
        <v>0</v>
      </c>
      <c r="AF405" s="82">
        <f t="shared" si="570"/>
        <v>0</v>
      </c>
      <c r="AG405" s="82">
        <f t="shared" si="571"/>
        <v>0</v>
      </c>
      <c r="AH405" s="84">
        <f t="shared" si="572"/>
        <v>0</v>
      </c>
      <c r="AI405" s="84">
        <f t="shared" si="573"/>
        <v>0</v>
      </c>
      <c r="AJ405" s="84">
        <f t="shared" si="574"/>
        <v>0</v>
      </c>
      <c r="AK405" s="84"/>
      <c r="AL405" s="84"/>
      <c r="AM405" s="127"/>
      <c r="AN405" s="127"/>
      <c r="AO405" s="84">
        <f t="shared" si="575"/>
        <v>0</v>
      </c>
      <c r="AP405" s="84">
        <f t="shared" si="576"/>
        <v>0</v>
      </c>
      <c r="AQ405" s="84"/>
      <c r="AR405" s="84"/>
      <c r="AS405" s="127"/>
      <c r="AT405" s="127"/>
      <c r="AU405" s="84">
        <f t="shared" si="577"/>
        <v>0</v>
      </c>
      <c r="AV405" s="84">
        <f t="shared" si="578"/>
        <v>0</v>
      </c>
      <c r="AW405" s="84"/>
      <c r="AX405" s="84"/>
      <c r="AY405" s="127"/>
      <c r="AZ405" s="127"/>
      <c r="BA405" s="84">
        <f t="shared" si="579"/>
        <v>0</v>
      </c>
      <c r="BB405" s="84">
        <f t="shared" si="580"/>
        <v>0</v>
      </c>
    </row>
    <row r="406" spans="1:54" ht="44.25" customHeight="1" x14ac:dyDescent="0.2">
      <c r="A406" s="80" t="s">
        <v>60</v>
      </c>
      <c r="B406" s="80"/>
      <c r="C406" s="80"/>
      <c r="D406" s="5" t="s">
        <v>132</v>
      </c>
      <c r="E406" s="80">
        <v>2020</v>
      </c>
      <c r="F406" s="82">
        <v>39200</v>
      </c>
      <c r="G406" s="85"/>
      <c r="H406" s="82">
        <v>39200</v>
      </c>
      <c r="I406" s="82">
        <v>30866</v>
      </c>
      <c r="J406" s="82">
        <v>8334</v>
      </c>
      <c r="K406" s="82"/>
      <c r="L406" s="82"/>
      <c r="M406" s="82">
        <v>0</v>
      </c>
      <c r="N406" s="84"/>
      <c r="O406" s="84"/>
      <c r="P406" s="84"/>
      <c r="Q406" s="67">
        <f t="shared" si="611"/>
        <v>0</v>
      </c>
      <c r="R406" s="67">
        <f t="shared" si="612"/>
        <v>0</v>
      </c>
      <c r="S406" s="79"/>
      <c r="T406" s="79"/>
      <c r="U406" s="79"/>
      <c r="V406" s="1"/>
      <c r="W406" s="128"/>
      <c r="X406" s="3"/>
      <c r="Y406" s="36"/>
      <c r="Z406" s="36"/>
      <c r="AA406" s="82">
        <f t="shared" si="565"/>
        <v>39200</v>
      </c>
      <c r="AB406" s="82">
        <f t="shared" si="566"/>
        <v>39200</v>
      </c>
      <c r="AC406" s="82">
        <f t="shared" si="567"/>
        <v>30866</v>
      </c>
      <c r="AD406" s="82">
        <f t="shared" si="568"/>
        <v>8334</v>
      </c>
      <c r="AE406" s="82">
        <f t="shared" si="569"/>
        <v>0</v>
      </c>
      <c r="AF406" s="82">
        <f t="shared" si="570"/>
        <v>0</v>
      </c>
      <c r="AG406" s="82">
        <f t="shared" si="571"/>
        <v>0</v>
      </c>
      <c r="AH406" s="84">
        <f t="shared" si="572"/>
        <v>0</v>
      </c>
      <c r="AI406" s="84">
        <f t="shared" si="573"/>
        <v>0</v>
      </c>
      <c r="AJ406" s="84">
        <f t="shared" si="574"/>
        <v>0</v>
      </c>
      <c r="AK406" s="84"/>
      <c r="AL406" s="84"/>
      <c r="AM406" s="79"/>
      <c r="AN406" s="79"/>
      <c r="AO406" s="84">
        <f t="shared" si="575"/>
        <v>0</v>
      </c>
      <c r="AP406" s="84">
        <f t="shared" si="576"/>
        <v>0</v>
      </c>
      <c r="AQ406" s="84"/>
      <c r="AR406" s="84"/>
      <c r="AS406" s="79"/>
      <c r="AT406" s="79"/>
      <c r="AU406" s="84">
        <f t="shared" si="577"/>
        <v>0</v>
      </c>
      <c r="AV406" s="84">
        <f t="shared" si="578"/>
        <v>0</v>
      </c>
      <c r="AW406" s="84"/>
      <c r="AX406" s="84"/>
      <c r="AY406" s="79"/>
      <c r="AZ406" s="79"/>
      <c r="BA406" s="84">
        <f t="shared" si="579"/>
        <v>0</v>
      </c>
      <c r="BB406" s="84">
        <f t="shared" si="580"/>
        <v>0</v>
      </c>
    </row>
    <row r="407" spans="1:54" ht="19.5" customHeight="1" x14ac:dyDescent="0.2">
      <c r="A407" s="80" t="s">
        <v>60</v>
      </c>
      <c r="B407" s="80"/>
      <c r="C407" s="80"/>
      <c r="D407" s="5" t="s">
        <v>275</v>
      </c>
      <c r="E407" s="80">
        <v>2020</v>
      </c>
      <c r="F407" s="82"/>
      <c r="G407" s="85"/>
      <c r="H407" s="82"/>
      <c r="I407" s="82"/>
      <c r="J407" s="82"/>
      <c r="K407" s="82"/>
      <c r="L407" s="82"/>
      <c r="M407" s="82">
        <v>0</v>
      </c>
      <c r="N407" s="84"/>
      <c r="O407" s="84"/>
      <c r="P407" s="84"/>
      <c r="Q407" s="67">
        <f t="shared" si="611"/>
        <v>4017</v>
      </c>
      <c r="R407" s="67">
        <f t="shared" ref="R407:R409" si="613">S407+T407+U407+W407+Z407</f>
        <v>4017</v>
      </c>
      <c r="S407" s="79">
        <v>3163</v>
      </c>
      <c r="T407" s="79">
        <v>854</v>
      </c>
      <c r="U407" s="79"/>
      <c r="V407" s="1"/>
      <c r="W407" s="128"/>
      <c r="X407" s="3"/>
      <c r="Y407" s="36"/>
      <c r="Z407" s="36"/>
      <c r="AA407" s="82">
        <f t="shared" ref="AA407:AA409" si="614">F407+Q407</f>
        <v>4017</v>
      </c>
      <c r="AB407" s="82">
        <f t="shared" ref="AB407:AB409" si="615">H407+R407</f>
        <v>4017</v>
      </c>
      <c r="AC407" s="82">
        <f t="shared" ref="AC407:AC409" si="616">I407+S407</f>
        <v>3163</v>
      </c>
      <c r="AD407" s="82">
        <f t="shared" ref="AD407:AD409" si="617">J407+T407</f>
        <v>854</v>
      </c>
      <c r="AE407" s="82">
        <f t="shared" ref="AE407:AE409" si="618">K407+U407</f>
        <v>0</v>
      </c>
      <c r="AF407" s="82">
        <f t="shared" ref="AF407:AF409" si="619">L407+V407</f>
        <v>0</v>
      </c>
      <c r="AG407" s="82">
        <f t="shared" ref="AG407:AG409" si="620">AH407+AI407</f>
        <v>0</v>
      </c>
      <c r="AH407" s="84">
        <f t="shared" ref="AH407:AH409" si="621">N407+X407</f>
        <v>0</v>
      </c>
      <c r="AI407" s="84">
        <f t="shared" ref="AI407:AI409" si="622">O407+Y407</f>
        <v>0</v>
      </c>
      <c r="AJ407" s="84">
        <f t="shared" ref="AJ407:AJ409" si="623">P407+Z407</f>
        <v>0</v>
      </c>
      <c r="AK407" s="84"/>
      <c r="AL407" s="84"/>
      <c r="AM407" s="79"/>
      <c r="AN407" s="79"/>
      <c r="AO407" s="84">
        <f t="shared" si="575"/>
        <v>0</v>
      </c>
      <c r="AP407" s="84">
        <f t="shared" si="576"/>
        <v>0</v>
      </c>
      <c r="AQ407" s="84"/>
      <c r="AR407" s="84"/>
      <c r="AS407" s="79"/>
      <c r="AT407" s="79"/>
      <c r="AU407" s="84">
        <f t="shared" si="577"/>
        <v>0</v>
      </c>
      <c r="AV407" s="84">
        <f t="shared" si="578"/>
        <v>0</v>
      </c>
      <c r="AW407" s="84"/>
      <c r="AX407" s="84"/>
      <c r="AY407" s="79"/>
      <c r="AZ407" s="79"/>
      <c r="BA407" s="84">
        <f t="shared" si="579"/>
        <v>0</v>
      </c>
      <c r="BB407" s="84">
        <f t="shared" si="580"/>
        <v>0</v>
      </c>
    </row>
    <row r="408" spans="1:54" ht="19.5" customHeight="1" x14ac:dyDescent="0.2">
      <c r="A408" s="80" t="s">
        <v>60</v>
      </c>
      <c r="B408" s="80"/>
      <c r="C408" s="80"/>
      <c r="D408" s="5" t="s">
        <v>277</v>
      </c>
      <c r="E408" s="80">
        <v>2020</v>
      </c>
      <c r="F408" s="82"/>
      <c r="G408" s="85"/>
      <c r="H408" s="82"/>
      <c r="I408" s="82"/>
      <c r="J408" s="82"/>
      <c r="K408" s="82"/>
      <c r="L408" s="82"/>
      <c r="M408" s="82"/>
      <c r="N408" s="84"/>
      <c r="O408" s="84"/>
      <c r="P408" s="84"/>
      <c r="Q408" s="67">
        <f t="shared" si="611"/>
        <v>25400</v>
      </c>
      <c r="R408" s="67">
        <f t="shared" si="613"/>
        <v>25400</v>
      </c>
      <c r="S408" s="79">
        <v>20000</v>
      </c>
      <c r="T408" s="79">
        <v>5400</v>
      </c>
      <c r="U408" s="79"/>
      <c r="V408" s="1"/>
      <c r="W408" s="128"/>
      <c r="X408" s="3"/>
      <c r="Y408" s="36"/>
      <c r="Z408" s="36"/>
      <c r="AA408" s="82">
        <f t="shared" si="614"/>
        <v>25400</v>
      </c>
      <c r="AB408" s="82">
        <f t="shared" si="615"/>
        <v>25400</v>
      </c>
      <c r="AC408" s="82">
        <f t="shared" si="616"/>
        <v>20000</v>
      </c>
      <c r="AD408" s="82">
        <f t="shared" si="617"/>
        <v>5400</v>
      </c>
      <c r="AE408" s="82">
        <f t="shared" si="618"/>
        <v>0</v>
      </c>
      <c r="AF408" s="82">
        <f t="shared" si="619"/>
        <v>0</v>
      </c>
      <c r="AG408" s="82">
        <f t="shared" si="620"/>
        <v>0</v>
      </c>
      <c r="AH408" s="84">
        <f t="shared" si="621"/>
        <v>0</v>
      </c>
      <c r="AI408" s="84">
        <f t="shared" si="622"/>
        <v>0</v>
      </c>
      <c r="AJ408" s="84">
        <f t="shared" si="623"/>
        <v>0</v>
      </c>
      <c r="AK408" s="84"/>
      <c r="AL408" s="84"/>
      <c r="AM408" s="79"/>
      <c r="AN408" s="79"/>
      <c r="AO408" s="84">
        <f t="shared" si="575"/>
        <v>0</v>
      </c>
      <c r="AP408" s="84">
        <f t="shared" si="576"/>
        <v>0</v>
      </c>
      <c r="AQ408" s="84"/>
      <c r="AR408" s="84"/>
      <c r="AS408" s="79"/>
      <c r="AT408" s="79"/>
      <c r="AU408" s="84">
        <f t="shared" si="577"/>
        <v>0</v>
      </c>
      <c r="AV408" s="84">
        <f t="shared" si="578"/>
        <v>0</v>
      </c>
      <c r="AW408" s="84"/>
      <c r="AX408" s="84"/>
      <c r="AY408" s="79"/>
      <c r="AZ408" s="79"/>
      <c r="BA408" s="84">
        <f t="shared" si="579"/>
        <v>0</v>
      </c>
      <c r="BB408" s="84">
        <f t="shared" si="580"/>
        <v>0</v>
      </c>
    </row>
    <row r="409" spans="1:54" ht="18.75" customHeight="1" x14ac:dyDescent="0.2">
      <c r="A409" s="80" t="s">
        <v>60</v>
      </c>
      <c r="B409" s="80"/>
      <c r="C409" s="80"/>
      <c r="D409" s="5" t="s">
        <v>278</v>
      </c>
      <c r="E409" s="80">
        <v>2020</v>
      </c>
      <c r="F409" s="82"/>
      <c r="G409" s="85"/>
      <c r="H409" s="82"/>
      <c r="I409" s="82"/>
      <c r="J409" s="82"/>
      <c r="K409" s="82"/>
      <c r="L409" s="82"/>
      <c r="M409" s="82"/>
      <c r="N409" s="84"/>
      <c r="O409" s="84"/>
      <c r="P409" s="84"/>
      <c r="Q409" s="67">
        <f t="shared" si="611"/>
        <v>2690</v>
      </c>
      <c r="R409" s="67">
        <f t="shared" si="613"/>
        <v>2690</v>
      </c>
      <c r="S409" s="79">
        <v>2118</v>
      </c>
      <c r="T409" s="79">
        <v>572</v>
      </c>
      <c r="U409" s="79"/>
      <c r="V409" s="1"/>
      <c r="W409" s="128"/>
      <c r="X409" s="3"/>
      <c r="Y409" s="36"/>
      <c r="Z409" s="36"/>
      <c r="AA409" s="82">
        <f t="shared" si="614"/>
        <v>2690</v>
      </c>
      <c r="AB409" s="82">
        <f t="shared" si="615"/>
        <v>2690</v>
      </c>
      <c r="AC409" s="82">
        <f t="shared" si="616"/>
        <v>2118</v>
      </c>
      <c r="AD409" s="82">
        <f t="shared" si="617"/>
        <v>572</v>
      </c>
      <c r="AE409" s="82">
        <f t="shared" si="618"/>
        <v>0</v>
      </c>
      <c r="AF409" s="82">
        <f t="shared" si="619"/>
        <v>0</v>
      </c>
      <c r="AG409" s="82">
        <f t="shared" si="620"/>
        <v>0</v>
      </c>
      <c r="AH409" s="84">
        <f t="shared" si="621"/>
        <v>0</v>
      </c>
      <c r="AI409" s="84">
        <f t="shared" si="622"/>
        <v>0</v>
      </c>
      <c r="AJ409" s="84">
        <f t="shared" si="623"/>
        <v>0</v>
      </c>
      <c r="AK409" s="84"/>
      <c r="AL409" s="84"/>
      <c r="AM409" s="79"/>
      <c r="AN409" s="79"/>
      <c r="AO409" s="84">
        <f t="shared" si="575"/>
        <v>0</v>
      </c>
      <c r="AP409" s="84">
        <f t="shared" si="576"/>
        <v>0</v>
      </c>
      <c r="AQ409" s="84"/>
      <c r="AR409" s="84"/>
      <c r="AS409" s="79"/>
      <c r="AT409" s="79"/>
      <c r="AU409" s="84">
        <f t="shared" si="577"/>
        <v>0</v>
      </c>
      <c r="AV409" s="84">
        <f t="shared" si="578"/>
        <v>0</v>
      </c>
      <c r="AW409" s="84"/>
      <c r="AX409" s="84"/>
      <c r="AY409" s="79"/>
      <c r="AZ409" s="79"/>
      <c r="BA409" s="84">
        <f t="shared" si="579"/>
        <v>0</v>
      </c>
      <c r="BB409" s="84">
        <f t="shared" si="580"/>
        <v>0</v>
      </c>
    </row>
    <row r="410" spans="1:54" ht="18.75" customHeight="1" x14ac:dyDescent="0.2">
      <c r="A410" s="80" t="s">
        <v>60</v>
      </c>
      <c r="B410" s="80"/>
      <c r="C410" s="80"/>
      <c r="D410" s="5" t="s">
        <v>279</v>
      </c>
      <c r="E410" s="80">
        <v>2020</v>
      </c>
      <c r="F410" s="82"/>
      <c r="G410" s="85"/>
      <c r="H410" s="82"/>
      <c r="I410" s="82"/>
      <c r="J410" s="82"/>
      <c r="K410" s="82"/>
      <c r="L410" s="82"/>
      <c r="M410" s="82">
        <v>0</v>
      </c>
      <c r="N410" s="84"/>
      <c r="O410" s="84"/>
      <c r="P410" s="84"/>
      <c r="Q410" s="67">
        <f t="shared" si="611"/>
        <v>15762</v>
      </c>
      <c r="R410" s="67">
        <f t="shared" ref="R410:R411" si="624">S410+T410+U410+W410+Z410</f>
        <v>15762</v>
      </c>
      <c r="S410" s="79">
        <v>12500</v>
      </c>
      <c r="T410" s="79">
        <v>3262</v>
      </c>
      <c r="U410" s="79"/>
      <c r="V410" s="1"/>
      <c r="W410" s="128"/>
      <c r="X410" s="3"/>
      <c r="Y410" s="36"/>
      <c r="Z410" s="36"/>
      <c r="AA410" s="82">
        <f t="shared" ref="AA410:AA411" si="625">F410+Q410</f>
        <v>15762</v>
      </c>
      <c r="AB410" s="82">
        <f t="shared" ref="AB410:AB411" si="626">H410+R410</f>
        <v>15762</v>
      </c>
      <c r="AC410" s="82">
        <f t="shared" ref="AC410:AC411" si="627">I410+S410</f>
        <v>12500</v>
      </c>
      <c r="AD410" s="82">
        <f t="shared" ref="AD410:AD411" si="628">J410+T410</f>
        <v>3262</v>
      </c>
      <c r="AE410" s="82">
        <f t="shared" ref="AE410:AE411" si="629">K410+U410</f>
        <v>0</v>
      </c>
      <c r="AF410" s="82">
        <f t="shared" ref="AF410:AF411" si="630">L410+V410</f>
        <v>0</v>
      </c>
      <c r="AG410" s="82">
        <f t="shared" ref="AG410:AG411" si="631">AH410+AI410</f>
        <v>0</v>
      </c>
      <c r="AH410" s="84">
        <f t="shared" ref="AH410:AH411" si="632">N410+X410</f>
        <v>0</v>
      </c>
      <c r="AI410" s="84">
        <f t="shared" ref="AI410:AI411" si="633">O410+Y410</f>
        <v>0</v>
      </c>
      <c r="AJ410" s="84">
        <f t="shared" ref="AJ410:AJ411" si="634">P410+Z410</f>
        <v>0</v>
      </c>
      <c r="AK410" s="84"/>
      <c r="AL410" s="84"/>
      <c r="AM410" s="79"/>
      <c r="AN410" s="79"/>
      <c r="AO410" s="84">
        <f t="shared" si="575"/>
        <v>0</v>
      </c>
      <c r="AP410" s="84">
        <f t="shared" si="576"/>
        <v>0</v>
      </c>
      <c r="AQ410" s="84"/>
      <c r="AR410" s="84"/>
      <c r="AS410" s="79"/>
      <c r="AT410" s="79"/>
      <c r="AU410" s="84">
        <f t="shared" si="577"/>
        <v>0</v>
      </c>
      <c r="AV410" s="84">
        <f t="shared" si="578"/>
        <v>0</v>
      </c>
      <c r="AW410" s="84"/>
      <c r="AX410" s="84"/>
      <c r="AY410" s="79"/>
      <c r="AZ410" s="79"/>
      <c r="BA410" s="84">
        <f t="shared" si="579"/>
        <v>0</v>
      </c>
      <c r="BB410" s="84">
        <f t="shared" si="580"/>
        <v>0</v>
      </c>
    </row>
    <row r="411" spans="1:54" ht="16.5" customHeight="1" x14ac:dyDescent="0.2">
      <c r="A411" s="80" t="s">
        <v>60</v>
      </c>
      <c r="B411" s="80"/>
      <c r="C411" s="80"/>
      <c r="D411" s="5" t="s">
        <v>280</v>
      </c>
      <c r="E411" s="80">
        <v>2020</v>
      </c>
      <c r="F411" s="82"/>
      <c r="G411" s="85"/>
      <c r="H411" s="82"/>
      <c r="I411" s="82"/>
      <c r="J411" s="82"/>
      <c r="K411" s="82"/>
      <c r="L411" s="82"/>
      <c r="M411" s="82"/>
      <c r="N411" s="84"/>
      <c r="O411" s="84"/>
      <c r="P411" s="84"/>
      <c r="Q411" s="67">
        <f t="shared" si="611"/>
        <v>528</v>
      </c>
      <c r="R411" s="67">
        <f t="shared" si="624"/>
        <v>528</v>
      </c>
      <c r="S411" s="79">
        <v>416</v>
      </c>
      <c r="T411" s="79">
        <v>112</v>
      </c>
      <c r="U411" s="79"/>
      <c r="V411" s="1"/>
      <c r="W411" s="128"/>
      <c r="X411" s="3"/>
      <c r="Y411" s="36"/>
      <c r="Z411" s="36"/>
      <c r="AA411" s="82">
        <f t="shared" si="625"/>
        <v>528</v>
      </c>
      <c r="AB411" s="82">
        <f t="shared" si="626"/>
        <v>528</v>
      </c>
      <c r="AC411" s="82">
        <f t="shared" si="627"/>
        <v>416</v>
      </c>
      <c r="AD411" s="82">
        <f t="shared" si="628"/>
        <v>112</v>
      </c>
      <c r="AE411" s="82">
        <f t="shared" si="629"/>
        <v>0</v>
      </c>
      <c r="AF411" s="82">
        <f t="shared" si="630"/>
        <v>0</v>
      </c>
      <c r="AG411" s="82">
        <f t="shared" si="631"/>
        <v>0</v>
      </c>
      <c r="AH411" s="84">
        <f t="shared" si="632"/>
        <v>0</v>
      </c>
      <c r="AI411" s="84">
        <f t="shared" si="633"/>
        <v>0</v>
      </c>
      <c r="AJ411" s="84">
        <f t="shared" si="634"/>
        <v>0</v>
      </c>
      <c r="AK411" s="84"/>
      <c r="AL411" s="84"/>
      <c r="AM411" s="79"/>
      <c r="AN411" s="79"/>
      <c r="AO411" s="84">
        <f t="shared" si="575"/>
        <v>0</v>
      </c>
      <c r="AP411" s="84">
        <f t="shared" si="576"/>
        <v>0</v>
      </c>
      <c r="AQ411" s="84"/>
      <c r="AR411" s="84"/>
      <c r="AS411" s="79"/>
      <c r="AT411" s="79"/>
      <c r="AU411" s="84">
        <f t="shared" si="577"/>
        <v>0</v>
      </c>
      <c r="AV411" s="84">
        <f t="shared" si="578"/>
        <v>0</v>
      </c>
      <c r="AW411" s="84"/>
      <c r="AX411" s="84"/>
      <c r="AY411" s="79"/>
      <c r="AZ411" s="79"/>
      <c r="BA411" s="84">
        <f t="shared" si="579"/>
        <v>0</v>
      </c>
      <c r="BB411" s="84">
        <f t="shared" si="580"/>
        <v>0</v>
      </c>
    </row>
    <row r="412" spans="1:54" ht="16.5" customHeight="1" x14ac:dyDescent="0.2">
      <c r="A412" s="80" t="s">
        <v>60</v>
      </c>
      <c r="B412" s="80"/>
      <c r="C412" s="80"/>
      <c r="D412" s="5" t="s">
        <v>281</v>
      </c>
      <c r="E412" s="80">
        <v>2020</v>
      </c>
      <c r="F412" s="82"/>
      <c r="G412" s="85"/>
      <c r="H412" s="82"/>
      <c r="I412" s="82"/>
      <c r="J412" s="82"/>
      <c r="K412" s="82"/>
      <c r="L412" s="82"/>
      <c r="M412" s="82">
        <v>0</v>
      </c>
      <c r="N412" s="84"/>
      <c r="O412" s="84"/>
      <c r="P412" s="84"/>
      <c r="Q412" s="67">
        <f t="shared" si="611"/>
        <v>765</v>
      </c>
      <c r="R412" s="67">
        <f t="shared" ref="R412" si="635">S412+T412+U412+W412+Z412</f>
        <v>765</v>
      </c>
      <c r="S412" s="79">
        <v>602</v>
      </c>
      <c r="T412" s="79">
        <v>163</v>
      </c>
      <c r="U412" s="79"/>
      <c r="V412" s="1"/>
      <c r="W412" s="128"/>
      <c r="X412" s="3"/>
      <c r="Y412" s="36"/>
      <c r="Z412" s="36"/>
      <c r="AA412" s="82">
        <f t="shared" ref="AA412" si="636">F412+Q412</f>
        <v>765</v>
      </c>
      <c r="AB412" s="82">
        <f t="shared" ref="AB412" si="637">H412+R412</f>
        <v>765</v>
      </c>
      <c r="AC412" s="82">
        <f t="shared" ref="AC412" si="638">I412+S412</f>
        <v>602</v>
      </c>
      <c r="AD412" s="82">
        <f t="shared" ref="AD412" si="639">J412+T412</f>
        <v>163</v>
      </c>
      <c r="AE412" s="82">
        <f t="shared" ref="AE412" si="640">K412+U412</f>
        <v>0</v>
      </c>
      <c r="AF412" s="82">
        <f t="shared" ref="AF412" si="641">L412+V412</f>
        <v>0</v>
      </c>
      <c r="AG412" s="82">
        <f t="shared" ref="AG412" si="642">AH412+AI412</f>
        <v>0</v>
      </c>
      <c r="AH412" s="84">
        <f t="shared" ref="AH412" si="643">N412+X412</f>
        <v>0</v>
      </c>
      <c r="AI412" s="84">
        <f t="shared" ref="AI412" si="644">O412+Y412</f>
        <v>0</v>
      </c>
      <c r="AJ412" s="84">
        <f t="shared" ref="AJ412" si="645">P412+Z412</f>
        <v>0</v>
      </c>
      <c r="AK412" s="84"/>
      <c r="AL412" s="84"/>
      <c r="AM412" s="79"/>
      <c r="AN412" s="79"/>
      <c r="AO412" s="84">
        <f t="shared" si="575"/>
        <v>0</v>
      </c>
      <c r="AP412" s="84">
        <f t="shared" si="576"/>
        <v>0</v>
      </c>
      <c r="AQ412" s="84"/>
      <c r="AR412" s="84"/>
      <c r="AS412" s="79"/>
      <c r="AT412" s="79"/>
      <c r="AU412" s="84">
        <f t="shared" si="577"/>
        <v>0</v>
      </c>
      <c r="AV412" s="84">
        <f t="shared" si="578"/>
        <v>0</v>
      </c>
      <c r="AW412" s="84"/>
      <c r="AX412" s="84"/>
      <c r="AY412" s="79"/>
      <c r="AZ412" s="79"/>
      <c r="BA412" s="84">
        <f t="shared" si="579"/>
        <v>0</v>
      </c>
      <c r="BB412" s="84">
        <f t="shared" si="580"/>
        <v>0</v>
      </c>
    </row>
    <row r="413" spans="1:54" x14ac:dyDescent="0.2">
      <c r="B413" s="80"/>
      <c r="C413" s="80"/>
      <c r="D413" s="5"/>
      <c r="F413" s="82"/>
      <c r="G413" s="85"/>
      <c r="H413" s="82"/>
      <c r="I413" s="82"/>
      <c r="J413" s="82"/>
      <c r="K413" s="82"/>
      <c r="L413" s="82"/>
      <c r="M413" s="82"/>
      <c r="N413" s="84"/>
      <c r="O413" s="84"/>
      <c r="P413" s="84"/>
      <c r="Q413" s="67"/>
      <c r="R413" s="67"/>
      <c r="S413" s="85"/>
      <c r="T413" s="85"/>
      <c r="U413" s="85"/>
      <c r="V413" s="85"/>
      <c r="W413" s="85"/>
      <c r="X413" s="85"/>
      <c r="Y413" s="36"/>
      <c r="Z413" s="36"/>
      <c r="AA413" s="82">
        <f t="shared" si="565"/>
        <v>0</v>
      </c>
      <c r="AB413" s="82">
        <f t="shared" si="566"/>
        <v>0</v>
      </c>
      <c r="AC413" s="82">
        <f t="shared" si="567"/>
        <v>0</v>
      </c>
      <c r="AD413" s="82">
        <f t="shared" si="568"/>
        <v>0</v>
      </c>
      <c r="AE413" s="82">
        <f t="shared" si="569"/>
        <v>0</v>
      </c>
      <c r="AF413" s="82">
        <f t="shared" si="570"/>
        <v>0</v>
      </c>
      <c r="AG413" s="82">
        <f t="shared" si="571"/>
        <v>0</v>
      </c>
      <c r="AH413" s="84">
        <f t="shared" si="572"/>
        <v>0</v>
      </c>
      <c r="AI413" s="84">
        <f t="shared" si="573"/>
        <v>0</v>
      </c>
      <c r="AJ413" s="84">
        <f t="shared" si="574"/>
        <v>0</v>
      </c>
      <c r="AK413" s="84"/>
      <c r="AL413" s="84"/>
      <c r="AM413" s="79"/>
      <c r="AN413" s="79"/>
      <c r="AO413" s="84">
        <f t="shared" si="575"/>
        <v>0</v>
      </c>
      <c r="AP413" s="84">
        <f t="shared" si="576"/>
        <v>0</v>
      </c>
      <c r="AQ413" s="84"/>
      <c r="AR413" s="84"/>
      <c r="AS413" s="79"/>
      <c r="AT413" s="79"/>
      <c r="AU413" s="84">
        <f t="shared" si="577"/>
        <v>0</v>
      </c>
      <c r="AV413" s="84">
        <f t="shared" si="578"/>
        <v>0</v>
      </c>
      <c r="AW413" s="84"/>
      <c r="AX413" s="84"/>
      <c r="AY413" s="79"/>
      <c r="AZ413" s="79"/>
      <c r="BA413" s="84">
        <f t="shared" si="579"/>
        <v>0</v>
      </c>
      <c r="BB413" s="84">
        <f t="shared" si="580"/>
        <v>0</v>
      </c>
    </row>
    <row r="414" spans="1:54" x14ac:dyDescent="0.2">
      <c r="A414" s="80" t="s">
        <v>60</v>
      </c>
      <c r="B414" s="80"/>
      <c r="C414" s="80"/>
      <c r="D414" s="44" t="s">
        <v>69</v>
      </c>
      <c r="E414" s="80">
        <v>2020</v>
      </c>
      <c r="F414" s="82">
        <v>1900</v>
      </c>
      <c r="G414" s="79"/>
      <c r="H414" s="82">
        <v>1900</v>
      </c>
      <c r="I414" s="79"/>
      <c r="J414" s="85"/>
      <c r="K414" s="85"/>
      <c r="L414" s="85"/>
      <c r="M414" s="82">
        <v>0</v>
      </c>
      <c r="N414" s="85"/>
      <c r="O414" s="85"/>
      <c r="P414" s="79">
        <v>1900</v>
      </c>
      <c r="Q414" s="67">
        <f>R414+V414+AM414+AN414+AS414+AT414+AY414+AZ414</f>
        <v>3900</v>
      </c>
      <c r="R414" s="67">
        <f>S414+T414+U414+W414+Z414</f>
        <v>3900</v>
      </c>
      <c r="S414" s="87"/>
      <c r="T414" s="87"/>
      <c r="U414" s="87"/>
      <c r="V414" s="87"/>
      <c r="W414" s="85"/>
      <c r="X414" s="87"/>
      <c r="Y414" s="28"/>
      <c r="Z414" s="28">
        <v>3900</v>
      </c>
      <c r="AA414" s="82">
        <f t="shared" si="565"/>
        <v>5800</v>
      </c>
      <c r="AB414" s="82">
        <f t="shared" si="566"/>
        <v>5800</v>
      </c>
      <c r="AC414" s="82">
        <f t="shared" si="567"/>
        <v>0</v>
      </c>
      <c r="AD414" s="82">
        <f t="shared" si="568"/>
        <v>0</v>
      </c>
      <c r="AE414" s="82">
        <f t="shared" si="569"/>
        <v>0</v>
      </c>
      <c r="AF414" s="82">
        <f t="shared" si="570"/>
        <v>0</v>
      </c>
      <c r="AG414" s="82">
        <f t="shared" si="571"/>
        <v>0</v>
      </c>
      <c r="AH414" s="84">
        <f t="shared" si="572"/>
        <v>0</v>
      </c>
      <c r="AI414" s="84">
        <f t="shared" si="573"/>
        <v>0</v>
      </c>
      <c r="AJ414" s="84">
        <f t="shared" si="574"/>
        <v>5800</v>
      </c>
      <c r="AK414" s="85"/>
      <c r="AL414" s="85"/>
      <c r="AM414" s="79"/>
      <c r="AN414" s="79"/>
      <c r="AO414" s="84">
        <f t="shared" si="575"/>
        <v>0</v>
      </c>
      <c r="AP414" s="84">
        <f t="shared" si="576"/>
        <v>0</v>
      </c>
      <c r="AQ414" s="85"/>
      <c r="AR414" s="85"/>
      <c r="AS414" s="79"/>
      <c r="AT414" s="79"/>
      <c r="AU414" s="84">
        <f t="shared" si="577"/>
        <v>0</v>
      </c>
      <c r="AV414" s="84">
        <f t="shared" si="578"/>
        <v>0</v>
      </c>
      <c r="AW414" s="85"/>
      <c r="AX414" s="85"/>
      <c r="AY414" s="79"/>
      <c r="AZ414" s="79"/>
      <c r="BA414" s="84">
        <f t="shared" si="579"/>
        <v>0</v>
      </c>
      <c r="BB414" s="84">
        <f t="shared" si="580"/>
        <v>0</v>
      </c>
    </row>
    <row r="415" spans="1:54" ht="14.25" thickBot="1" x14ac:dyDescent="0.25">
      <c r="A415" s="88"/>
      <c r="B415" s="45"/>
      <c r="C415" s="45"/>
      <c r="D415" s="46"/>
      <c r="E415" s="47"/>
      <c r="F415" s="89"/>
      <c r="G415" s="89"/>
      <c r="H415" s="89"/>
      <c r="I415" s="89"/>
      <c r="J415" s="89"/>
      <c r="K415" s="89"/>
      <c r="L415" s="89"/>
      <c r="M415" s="89"/>
      <c r="N415" s="89"/>
      <c r="O415" s="89"/>
      <c r="P415" s="89"/>
      <c r="Q415" s="94"/>
      <c r="R415" s="94"/>
      <c r="S415" s="87"/>
      <c r="T415" s="87"/>
      <c r="U415" s="87"/>
      <c r="V415" s="87"/>
      <c r="W415" s="85"/>
      <c r="X415" s="87"/>
      <c r="Y415" s="28"/>
      <c r="Z415" s="28"/>
      <c r="AA415" s="89"/>
      <c r="AB415" s="89"/>
      <c r="AC415" s="89"/>
      <c r="AD415" s="89"/>
      <c r="AE415" s="89"/>
      <c r="AF415" s="89"/>
      <c r="AG415" s="89"/>
      <c r="AH415" s="89"/>
      <c r="AI415" s="89"/>
      <c r="AJ415" s="89"/>
      <c r="AK415" s="89"/>
      <c r="AL415" s="89"/>
      <c r="AM415" s="79"/>
      <c r="AN415" s="79"/>
      <c r="AO415" s="89"/>
      <c r="AP415" s="89"/>
      <c r="AQ415" s="89"/>
      <c r="AR415" s="89"/>
      <c r="AS415" s="79"/>
      <c r="AT415" s="79"/>
      <c r="AU415" s="89"/>
      <c r="AV415" s="89"/>
      <c r="AW415" s="89"/>
      <c r="AX415" s="89"/>
      <c r="AY415" s="79"/>
      <c r="AZ415" s="79"/>
      <c r="BA415" s="89"/>
      <c r="BB415" s="89"/>
    </row>
    <row r="416" spans="1:54" ht="19.5" customHeight="1" thickBot="1" x14ac:dyDescent="0.25">
      <c r="A416" s="21"/>
      <c r="B416" s="100"/>
      <c r="C416" s="100"/>
      <c r="D416" s="55" t="s">
        <v>158</v>
      </c>
      <c r="E416" s="21"/>
      <c r="F416" s="95"/>
      <c r="G416" s="95"/>
      <c r="H416" s="95">
        <f t="shared" ref="H416:BB416" si="646">SUM(H392:H414)</f>
        <v>271560</v>
      </c>
      <c r="I416" s="95">
        <f t="shared" si="646"/>
        <v>212331</v>
      </c>
      <c r="J416" s="95">
        <f t="shared" si="646"/>
        <v>57329</v>
      </c>
      <c r="K416" s="95">
        <f t="shared" si="646"/>
        <v>0</v>
      </c>
      <c r="L416" s="95">
        <f t="shared" si="646"/>
        <v>0</v>
      </c>
      <c r="M416" s="95">
        <f t="shared" si="646"/>
        <v>0</v>
      </c>
      <c r="N416" s="95">
        <f t="shared" si="646"/>
        <v>0</v>
      </c>
      <c r="O416" s="95">
        <f t="shared" si="646"/>
        <v>0</v>
      </c>
      <c r="P416" s="95">
        <f t="shared" si="646"/>
        <v>1900</v>
      </c>
      <c r="Q416" s="95">
        <f t="shared" si="646"/>
        <v>362240</v>
      </c>
      <c r="R416" s="95">
        <f t="shared" si="646"/>
        <v>362240</v>
      </c>
      <c r="S416" s="95">
        <f t="shared" si="646"/>
        <v>46049</v>
      </c>
      <c r="T416" s="95">
        <f t="shared" si="646"/>
        <v>312291</v>
      </c>
      <c r="U416" s="95">
        <f t="shared" si="646"/>
        <v>0</v>
      </c>
      <c r="V416" s="95">
        <f t="shared" si="646"/>
        <v>0</v>
      </c>
      <c r="W416" s="95">
        <f t="shared" si="646"/>
        <v>0</v>
      </c>
      <c r="X416" s="95">
        <f t="shared" si="646"/>
        <v>0</v>
      </c>
      <c r="Y416" s="95">
        <f t="shared" si="646"/>
        <v>0</v>
      </c>
      <c r="Z416" s="95">
        <f t="shared" si="646"/>
        <v>3900</v>
      </c>
      <c r="AA416" s="95">
        <f t="shared" si="646"/>
        <v>633800</v>
      </c>
      <c r="AB416" s="95">
        <f t="shared" si="646"/>
        <v>633800</v>
      </c>
      <c r="AC416" s="95">
        <f t="shared" si="646"/>
        <v>258380</v>
      </c>
      <c r="AD416" s="95">
        <f t="shared" si="646"/>
        <v>369620</v>
      </c>
      <c r="AE416" s="95">
        <f t="shared" si="646"/>
        <v>0</v>
      </c>
      <c r="AF416" s="95">
        <f t="shared" si="646"/>
        <v>0</v>
      </c>
      <c r="AG416" s="95">
        <f t="shared" si="646"/>
        <v>0</v>
      </c>
      <c r="AH416" s="95">
        <f t="shared" si="646"/>
        <v>0</v>
      </c>
      <c r="AI416" s="95">
        <f t="shared" si="646"/>
        <v>0</v>
      </c>
      <c r="AJ416" s="95">
        <f t="shared" si="646"/>
        <v>5800</v>
      </c>
      <c r="AK416" s="95">
        <f t="shared" si="646"/>
        <v>0</v>
      </c>
      <c r="AL416" s="95">
        <f t="shared" si="646"/>
        <v>0</v>
      </c>
      <c r="AM416" s="95">
        <f>SUM(AM392:AM414)</f>
        <v>0</v>
      </c>
      <c r="AN416" s="95">
        <f>SUM(AN392:AN414)</f>
        <v>0</v>
      </c>
      <c r="AO416" s="95">
        <f>SUM(AO392:AO414)</f>
        <v>0</v>
      </c>
      <c r="AP416" s="95">
        <f>SUM(AP392:AP414)</f>
        <v>0</v>
      </c>
      <c r="AQ416" s="95">
        <f t="shared" si="646"/>
        <v>0</v>
      </c>
      <c r="AR416" s="95">
        <f t="shared" si="646"/>
        <v>0</v>
      </c>
      <c r="AS416" s="95">
        <f>SUM(AS392:AS414)</f>
        <v>0</v>
      </c>
      <c r="AT416" s="95">
        <f>SUM(AT392:AT414)</f>
        <v>0</v>
      </c>
      <c r="AU416" s="95">
        <f>SUM(AU392:AU414)</f>
        <v>0</v>
      </c>
      <c r="AV416" s="95">
        <f>SUM(AV392:AV414)</f>
        <v>0</v>
      </c>
      <c r="AW416" s="95">
        <f t="shared" si="646"/>
        <v>0</v>
      </c>
      <c r="AX416" s="95">
        <f t="shared" si="646"/>
        <v>0</v>
      </c>
      <c r="AY416" s="95">
        <f t="shared" si="646"/>
        <v>0</v>
      </c>
      <c r="AZ416" s="95">
        <f t="shared" si="646"/>
        <v>0</v>
      </c>
      <c r="BA416" s="95">
        <f t="shared" si="646"/>
        <v>0</v>
      </c>
      <c r="BB416" s="95">
        <f t="shared" si="646"/>
        <v>0</v>
      </c>
    </row>
    <row r="417" spans="1:54" ht="13.5" thickBot="1" x14ac:dyDescent="0.25">
      <c r="A417" s="48"/>
      <c r="B417" s="49"/>
      <c r="C417" s="49"/>
      <c r="D417" s="55"/>
      <c r="E417" s="88"/>
      <c r="F417" s="90"/>
      <c r="G417" s="90"/>
      <c r="H417" s="90"/>
      <c r="I417" s="90"/>
      <c r="J417" s="90"/>
      <c r="K417" s="90"/>
      <c r="L417" s="90"/>
      <c r="M417" s="90"/>
      <c r="N417" s="90"/>
      <c r="O417" s="90"/>
      <c r="P417" s="90"/>
      <c r="Q417" s="123"/>
      <c r="R417" s="127"/>
      <c r="S417" s="127"/>
      <c r="T417" s="127"/>
      <c r="U417" s="127"/>
      <c r="V417" s="127"/>
      <c r="W417" s="127"/>
      <c r="X417" s="127"/>
      <c r="Y417" s="36"/>
      <c r="Z417" s="36"/>
      <c r="AA417" s="90"/>
      <c r="AB417" s="90"/>
      <c r="AC417" s="90"/>
      <c r="AD417" s="90"/>
      <c r="AE417" s="90"/>
      <c r="AF417" s="90"/>
      <c r="AG417" s="90"/>
      <c r="AH417" s="90"/>
      <c r="AI417" s="90"/>
      <c r="AJ417" s="90"/>
      <c r="AK417" s="90"/>
      <c r="AL417" s="90"/>
      <c r="AM417" s="79"/>
      <c r="AN417" s="79"/>
      <c r="AO417" s="90"/>
      <c r="AP417" s="90"/>
      <c r="AQ417" s="90"/>
      <c r="AR417" s="90"/>
      <c r="AS417" s="79"/>
      <c r="AT417" s="79"/>
      <c r="AU417" s="90"/>
      <c r="AV417" s="90"/>
      <c r="AW417" s="90"/>
      <c r="AX417" s="90"/>
      <c r="AY417" s="79"/>
      <c r="AZ417" s="79"/>
      <c r="BA417" s="90"/>
      <c r="BB417" s="90"/>
    </row>
    <row r="418" spans="1:54" s="68" customFormat="1" ht="24" customHeight="1" thickBot="1" x14ac:dyDescent="0.25">
      <c r="A418" s="92"/>
      <c r="B418" s="120">
        <v>500000</v>
      </c>
      <c r="C418" s="121"/>
      <c r="D418" s="55" t="s">
        <v>198</v>
      </c>
      <c r="E418" s="92"/>
      <c r="F418" s="95"/>
      <c r="G418" s="95"/>
      <c r="H418" s="95">
        <f>SUM(H319+H328+H339+H369+H387+H416)</f>
        <v>559021</v>
      </c>
      <c r="I418" s="95">
        <f t="shared" ref="I418:BB418" si="647">SUM(I319+I328+I339+I369+I387+I416)</f>
        <v>430859</v>
      </c>
      <c r="J418" s="95">
        <f t="shared" si="647"/>
        <v>125012</v>
      </c>
      <c r="K418" s="95">
        <f t="shared" si="647"/>
        <v>0</v>
      </c>
      <c r="L418" s="95">
        <f t="shared" si="647"/>
        <v>0</v>
      </c>
      <c r="M418" s="95">
        <f t="shared" si="647"/>
        <v>0</v>
      </c>
      <c r="N418" s="95">
        <f t="shared" si="647"/>
        <v>0</v>
      </c>
      <c r="O418" s="95">
        <f t="shared" si="647"/>
        <v>0</v>
      </c>
      <c r="P418" s="95">
        <f t="shared" si="647"/>
        <v>3150</v>
      </c>
      <c r="Q418" s="95">
        <f t="shared" si="647"/>
        <v>782276</v>
      </c>
      <c r="R418" s="95">
        <f t="shared" si="647"/>
        <v>782276</v>
      </c>
      <c r="S418" s="95">
        <f t="shared" si="647"/>
        <v>430654</v>
      </c>
      <c r="T418" s="95">
        <f t="shared" si="647"/>
        <v>346972</v>
      </c>
      <c r="U418" s="95">
        <f t="shared" si="647"/>
        <v>0</v>
      </c>
      <c r="V418" s="95">
        <f t="shared" si="647"/>
        <v>0</v>
      </c>
      <c r="W418" s="95">
        <f t="shared" si="647"/>
        <v>0</v>
      </c>
      <c r="X418" s="95">
        <f t="shared" si="647"/>
        <v>0</v>
      </c>
      <c r="Y418" s="95">
        <f t="shared" si="647"/>
        <v>0</v>
      </c>
      <c r="Z418" s="95">
        <f t="shared" si="647"/>
        <v>4650</v>
      </c>
      <c r="AA418" s="95">
        <f t="shared" si="647"/>
        <v>1389806</v>
      </c>
      <c r="AB418" s="95">
        <f t="shared" si="647"/>
        <v>1331543</v>
      </c>
      <c r="AC418" s="95">
        <f t="shared" si="647"/>
        <v>861513</v>
      </c>
      <c r="AD418" s="95">
        <f t="shared" si="647"/>
        <v>469910</v>
      </c>
      <c r="AE418" s="95">
        <f t="shared" si="647"/>
        <v>0</v>
      </c>
      <c r="AF418" s="95">
        <f t="shared" si="647"/>
        <v>0</v>
      </c>
      <c r="AG418" s="95">
        <f t="shared" si="647"/>
        <v>0</v>
      </c>
      <c r="AH418" s="95">
        <f t="shared" si="647"/>
        <v>0</v>
      </c>
      <c r="AI418" s="95">
        <f t="shared" si="647"/>
        <v>0</v>
      </c>
      <c r="AJ418" s="95">
        <f t="shared" si="647"/>
        <v>7800</v>
      </c>
      <c r="AK418" s="95">
        <f t="shared" si="647"/>
        <v>0</v>
      </c>
      <c r="AL418" s="95">
        <f t="shared" si="647"/>
        <v>0</v>
      </c>
      <c r="AM418" s="95">
        <f>SUM(AM319+AM328+AM339+AM369+AM387+AM416)</f>
        <v>0</v>
      </c>
      <c r="AN418" s="95">
        <f>SUM(AN319+AN328+AN339+AN369+AN387+AN416)</f>
        <v>0</v>
      </c>
      <c r="AO418" s="95">
        <f>SUM(AO319+AO328+AO339+AO369+AO387+AO416)</f>
        <v>0</v>
      </c>
      <c r="AP418" s="95">
        <f>SUM(AP319+AP328+AP339+AP369+AP387+AP416)</f>
        <v>0</v>
      </c>
      <c r="AQ418" s="95">
        <f t="shared" si="647"/>
        <v>0</v>
      </c>
      <c r="AR418" s="95">
        <f t="shared" si="647"/>
        <v>0</v>
      </c>
      <c r="AS418" s="95">
        <f>SUM(AS319+AS328+AS339+AS369+AS387+AS416)</f>
        <v>0</v>
      </c>
      <c r="AT418" s="95">
        <f>SUM(AT319+AT328+AT339+AT369+AT387+AT416)</f>
        <v>0</v>
      </c>
      <c r="AU418" s="95">
        <f>SUM(AU319+AU328+AU339+AU369+AU387+AU416)</f>
        <v>0</v>
      </c>
      <c r="AV418" s="95">
        <f>SUM(AV319+AV328+AV339+AV369+AV387+AV416)</f>
        <v>0</v>
      </c>
      <c r="AW418" s="95">
        <f t="shared" si="647"/>
        <v>0</v>
      </c>
      <c r="AX418" s="95">
        <f t="shared" si="647"/>
        <v>0</v>
      </c>
      <c r="AY418" s="95">
        <f t="shared" si="647"/>
        <v>0</v>
      </c>
      <c r="AZ418" s="95">
        <f t="shared" si="647"/>
        <v>0</v>
      </c>
      <c r="BA418" s="95">
        <f t="shared" si="647"/>
        <v>0</v>
      </c>
      <c r="BB418" s="95">
        <f t="shared" si="647"/>
        <v>0</v>
      </c>
    </row>
    <row r="419" spans="1:54" x14ac:dyDescent="0.2">
      <c r="A419" s="14"/>
      <c r="B419" s="37"/>
      <c r="C419" s="37"/>
      <c r="D419" s="74" t="s">
        <v>148</v>
      </c>
      <c r="E419" s="14"/>
      <c r="F419" s="85"/>
      <c r="G419" s="85"/>
      <c r="H419" s="85"/>
      <c r="I419" s="79"/>
      <c r="J419" s="79"/>
      <c r="K419" s="79"/>
      <c r="L419" s="79"/>
      <c r="M419" s="2"/>
      <c r="N419" s="1"/>
      <c r="O419" s="3"/>
      <c r="P419" s="3"/>
      <c r="Q419" s="85"/>
      <c r="R419" s="85"/>
      <c r="S419" s="79"/>
      <c r="T419" s="79"/>
      <c r="U419" s="79"/>
      <c r="V419" s="79"/>
      <c r="W419" s="85"/>
      <c r="X419" s="79"/>
      <c r="Y419" s="36"/>
      <c r="Z419" s="36"/>
      <c r="AA419" s="85"/>
      <c r="AB419" s="85"/>
      <c r="AC419" s="79"/>
      <c r="AD419" s="79"/>
      <c r="AE419" s="79"/>
      <c r="AF419" s="79"/>
      <c r="AG419" s="2"/>
      <c r="AH419" s="1"/>
      <c r="AI419" s="3"/>
      <c r="AJ419" s="3"/>
      <c r="AK419" s="3"/>
      <c r="AL419" s="3"/>
      <c r="AM419" s="79"/>
      <c r="AN419" s="79"/>
      <c r="AO419" s="3"/>
      <c r="AP419" s="3"/>
      <c r="AQ419" s="3"/>
      <c r="AR419" s="3"/>
      <c r="AS419" s="79"/>
      <c r="AT419" s="79"/>
      <c r="AU419" s="3"/>
      <c r="AV419" s="3"/>
      <c r="AW419" s="1"/>
      <c r="AX419" s="1"/>
      <c r="AY419" s="79"/>
      <c r="AZ419" s="79"/>
      <c r="BA419" s="1"/>
      <c r="BB419" s="1"/>
    </row>
    <row r="420" spans="1:54" x14ac:dyDescent="0.2">
      <c r="A420" s="14"/>
      <c r="B420" s="37"/>
      <c r="C420" s="37"/>
      <c r="D420" s="70" t="s">
        <v>60</v>
      </c>
      <c r="E420" s="29"/>
      <c r="F420" s="96"/>
      <c r="G420" s="96"/>
      <c r="H420" s="96">
        <f t="shared" ref="H420:BB420" si="648">SUMIF($A$312:$A$415,"kötelező",H$312:H$415)</f>
        <v>559021</v>
      </c>
      <c r="I420" s="96">
        <f t="shared" si="648"/>
        <v>430859</v>
      </c>
      <c r="J420" s="96">
        <f t="shared" si="648"/>
        <v>125012</v>
      </c>
      <c r="K420" s="96">
        <f t="shared" si="648"/>
        <v>0</v>
      </c>
      <c r="L420" s="96">
        <f t="shared" si="648"/>
        <v>0</v>
      </c>
      <c r="M420" s="96">
        <f t="shared" si="648"/>
        <v>0</v>
      </c>
      <c r="N420" s="96">
        <f t="shared" si="648"/>
        <v>0</v>
      </c>
      <c r="O420" s="96">
        <f t="shared" si="648"/>
        <v>0</v>
      </c>
      <c r="P420" s="96">
        <f t="shared" si="648"/>
        <v>3150</v>
      </c>
      <c r="Q420" s="96">
        <f t="shared" si="648"/>
        <v>416103</v>
      </c>
      <c r="R420" s="96">
        <f t="shared" si="648"/>
        <v>416103</v>
      </c>
      <c r="S420" s="96">
        <f t="shared" si="648"/>
        <v>67961</v>
      </c>
      <c r="T420" s="96">
        <f t="shared" si="648"/>
        <v>343492</v>
      </c>
      <c r="U420" s="96">
        <f t="shared" si="648"/>
        <v>0</v>
      </c>
      <c r="V420" s="96">
        <f t="shared" si="648"/>
        <v>0</v>
      </c>
      <c r="W420" s="96">
        <f t="shared" si="648"/>
        <v>0</v>
      </c>
      <c r="X420" s="96">
        <f t="shared" si="648"/>
        <v>0</v>
      </c>
      <c r="Y420" s="96">
        <f t="shared" si="648"/>
        <v>0</v>
      </c>
      <c r="Z420" s="96">
        <f t="shared" si="648"/>
        <v>4650</v>
      </c>
      <c r="AA420" s="96">
        <f t="shared" si="648"/>
        <v>1033387</v>
      </c>
      <c r="AB420" s="96">
        <f t="shared" si="648"/>
        <v>975124</v>
      </c>
      <c r="AC420" s="96">
        <f t="shared" si="648"/>
        <v>498820</v>
      </c>
      <c r="AD420" s="96">
        <f t="shared" si="648"/>
        <v>468504</v>
      </c>
      <c r="AE420" s="96">
        <f t="shared" si="648"/>
        <v>0</v>
      </c>
      <c r="AF420" s="96">
        <f t="shared" si="648"/>
        <v>0</v>
      </c>
      <c r="AG420" s="96">
        <f t="shared" si="648"/>
        <v>0</v>
      </c>
      <c r="AH420" s="96">
        <f t="shared" si="648"/>
        <v>0</v>
      </c>
      <c r="AI420" s="96">
        <f t="shared" si="648"/>
        <v>0</v>
      </c>
      <c r="AJ420" s="96">
        <f t="shared" si="648"/>
        <v>7800</v>
      </c>
      <c r="AK420" s="96">
        <f t="shared" si="648"/>
        <v>0</v>
      </c>
      <c r="AL420" s="96">
        <f t="shared" si="648"/>
        <v>0</v>
      </c>
      <c r="AM420" s="96">
        <f>SUMIF($A$312:$A$415,"kötelező",AM$312:AM$415)</f>
        <v>0</v>
      </c>
      <c r="AN420" s="96">
        <f>SUMIF($A$312:$A$415,"kötelező",AN$312:AN$415)</f>
        <v>0</v>
      </c>
      <c r="AO420" s="96">
        <f>SUMIF($A$312:$A$415,"kötelező",AO$312:AO$415)</f>
        <v>0</v>
      </c>
      <c r="AP420" s="96">
        <f>SUMIF($A$312:$A$415,"kötelező",AP$312:AP$415)</f>
        <v>0</v>
      </c>
      <c r="AQ420" s="96">
        <f t="shared" si="648"/>
        <v>0</v>
      </c>
      <c r="AR420" s="96">
        <f t="shared" si="648"/>
        <v>0</v>
      </c>
      <c r="AS420" s="96">
        <f>SUMIF($A$312:$A$415,"kötelező",AS$312:AS$415)</f>
        <v>0</v>
      </c>
      <c r="AT420" s="96">
        <f>SUMIF($A$312:$A$415,"kötelező",AT$312:AT$415)</f>
        <v>0</v>
      </c>
      <c r="AU420" s="96">
        <f>SUMIF($A$312:$A$415,"kötelező",AU$312:AU$415)</f>
        <v>0</v>
      </c>
      <c r="AV420" s="96">
        <f>SUMIF($A$312:$A$415,"kötelező",AV$312:AV$415)</f>
        <v>0</v>
      </c>
      <c r="AW420" s="96">
        <f t="shared" si="648"/>
        <v>0</v>
      </c>
      <c r="AX420" s="96">
        <f t="shared" si="648"/>
        <v>0</v>
      </c>
      <c r="AY420" s="96">
        <f t="shared" si="648"/>
        <v>0</v>
      </c>
      <c r="AZ420" s="96">
        <f t="shared" si="648"/>
        <v>0</v>
      </c>
      <c r="BA420" s="96">
        <f t="shared" si="648"/>
        <v>0</v>
      </c>
      <c r="BB420" s="96">
        <f t="shared" si="648"/>
        <v>0</v>
      </c>
    </row>
    <row r="421" spans="1:54" x14ac:dyDescent="0.2">
      <c r="D421" s="70" t="s">
        <v>28</v>
      </c>
      <c r="E421" s="29"/>
      <c r="F421" s="96"/>
      <c r="G421" s="96"/>
      <c r="H421" s="96">
        <f t="shared" ref="H421:BB421" si="649">SUMIF($A$312:$A$415,"önkéntes",H$312:H$415)</f>
        <v>0</v>
      </c>
      <c r="I421" s="96">
        <f t="shared" si="649"/>
        <v>0</v>
      </c>
      <c r="J421" s="96">
        <f t="shared" si="649"/>
        <v>0</v>
      </c>
      <c r="K421" s="96">
        <f t="shared" si="649"/>
        <v>0</v>
      </c>
      <c r="L421" s="96">
        <f t="shared" si="649"/>
        <v>0</v>
      </c>
      <c r="M421" s="96">
        <f t="shared" si="649"/>
        <v>0</v>
      </c>
      <c r="N421" s="96">
        <f t="shared" si="649"/>
        <v>0</v>
      </c>
      <c r="O421" s="96">
        <f t="shared" si="649"/>
        <v>0</v>
      </c>
      <c r="P421" s="96">
        <f t="shared" si="649"/>
        <v>0</v>
      </c>
      <c r="Q421" s="96">
        <f t="shared" si="649"/>
        <v>0</v>
      </c>
      <c r="R421" s="96">
        <f t="shared" si="649"/>
        <v>0</v>
      </c>
      <c r="S421" s="96">
        <f t="shared" si="649"/>
        <v>0</v>
      </c>
      <c r="T421" s="96">
        <f t="shared" si="649"/>
        <v>0</v>
      </c>
      <c r="U421" s="96">
        <f t="shared" si="649"/>
        <v>0</v>
      </c>
      <c r="V421" s="96">
        <f t="shared" si="649"/>
        <v>0</v>
      </c>
      <c r="W421" s="96">
        <f t="shared" si="649"/>
        <v>0</v>
      </c>
      <c r="X421" s="96">
        <f t="shared" si="649"/>
        <v>0</v>
      </c>
      <c r="Y421" s="96">
        <f t="shared" si="649"/>
        <v>0</v>
      </c>
      <c r="Z421" s="96">
        <f t="shared" si="649"/>
        <v>0</v>
      </c>
      <c r="AA421" s="96">
        <f t="shared" si="649"/>
        <v>0</v>
      </c>
      <c r="AB421" s="96">
        <f t="shared" si="649"/>
        <v>0</v>
      </c>
      <c r="AC421" s="96">
        <f t="shared" si="649"/>
        <v>0</v>
      </c>
      <c r="AD421" s="96">
        <f t="shared" si="649"/>
        <v>0</v>
      </c>
      <c r="AE421" s="96">
        <f t="shared" si="649"/>
        <v>0</v>
      </c>
      <c r="AF421" s="96">
        <f t="shared" si="649"/>
        <v>0</v>
      </c>
      <c r="AG421" s="96">
        <f t="shared" si="649"/>
        <v>0</v>
      </c>
      <c r="AH421" s="96">
        <f t="shared" si="649"/>
        <v>0</v>
      </c>
      <c r="AI421" s="96">
        <f t="shared" si="649"/>
        <v>0</v>
      </c>
      <c r="AJ421" s="96">
        <f t="shared" si="649"/>
        <v>0</v>
      </c>
      <c r="AK421" s="96">
        <f t="shared" si="649"/>
        <v>0</v>
      </c>
      <c r="AL421" s="96">
        <f t="shared" si="649"/>
        <v>0</v>
      </c>
      <c r="AM421" s="96">
        <f>SUMIF($A$312:$A$415,"önkéntes",AM$312:AM$415)</f>
        <v>0</v>
      </c>
      <c r="AN421" s="96">
        <f>SUMIF($A$312:$A$415,"önkéntes",AN$312:AN$415)</f>
        <v>0</v>
      </c>
      <c r="AO421" s="96">
        <f>SUMIF($A$312:$A$415,"önkéntes",AO$312:AO$415)</f>
        <v>0</v>
      </c>
      <c r="AP421" s="96">
        <f>SUMIF($A$312:$A$415,"önkéntes",AP$312:AP$415)</f>
        <v>0</v>
      </c>
      <c r="AQ421" s="96">
        <f t="shared" si="649"/>
        <v>0</v>
      </c>
      <c r="AR421" s="96">
        <f t="shared" si="649"/>
        <v>0</v>
      </c>
      <c r="AS421" s="96">
        <f>SUMIF($A$312:$A$415,"önkéntes",AS$312:AS$415)</f>
        <v>0</v>
      </c>
      <c r="AT421" s="96">
        <f>SUMIF($A$312:$A$415,"önkéntes",AT$312:AT$415)</f>
        <v>0</v>
      </c>
      <c r="AU421" s="96">
        <f>SUMIF($A$312:$A$415,"önkéntes",AU$312:AU$415)</f>
        <v>0</v>
      </c>
      <c r="AV421" s="96">
        <f>SUMIF($A$312:$A$415,"önkéntes",AV$312:AV$415)</f>
        <v>0</v>
      </c>
      <c r="AW421" s="96">
        <f t="shared" si="649"/>
        <v>0</v>
      </c>
      <c r="AX421" s="96">
        <f t="shared" si="649"/>
        <v>0</v>
      </c>
      <c r="AY421" s="96">
        <f t="shared" si="649"/>
        <v>0</v>
      </c>
      <c r="AZ421" s="96">
        <f t="shared" si="649"/>
        <v>0</v>
      </c>
      <c r="BA421" s="96">
        <f t="shared" si="649"/>
        <v>0</v>
      </c>
      <c r="BB421" s="96">
        <f t="shared" si="649"/>
        <v>0</v>
      </c>
    </row>
    <row r="422" spans="1:54" ht="13.5" thickBot="1" x14ac:dyDescent="0.25">
      <c r="Q422" s="85"/>
      <c r="R422" s="85"/>
      <c r="S422" s="79"/>
      <c r="T422" s="79"/>
      <c r="U422" s="79"/>
      <c r="V422" s="79"/>
      <c r="W422" s="85"/>
      <c r="X422" s="79"/>
      <c r="Y422" s="36"/>
      <c r="Z422" s="36"/>
      <c r="AM422" s="79"/>
      <c r="AN422" s="79"/>
      <c r="AS422" s="79"/>
      <c r="AT422" s="79"/>
      <c r="AY422" s="79"/>
      <c r="AZ422" s="79"/>
    </row>
    <row r="423" spans="1:54" ht="27" customHeight="1" thickBot="1" x14ac:dyDescent="0.25">
      <c r="A423" s="7"/>
      <c r="B423" s="7"/>
      <c r="C423" s="7"/>
      <c r="D423" s="55" t="s">
        <v>197</v>
      </c>
      <c r="E423" s="92"/>
      <c r="F423" s="98"/>
      <c r="G423" s="98"/>
      <c r="H423" s="98">
        <f t="shared" ref="H423:BB423" si="650">SUM(H26+H76+H253+H304+H418)</f>
        <v>1079598.5</v>
      </c>
      <c r="I423" s="98">
        <f t="shared" si="650"/>
        <v>820866.5</v>
      </c>
      <c r="J423" s="98">
        <f t="shared" si="650"/>
        <v>230315</v>
      </c>
      <c r="K423" s="98">
        <f t="shared" si="650"/>
        <v>0</v>
      </c>
      <c r="L423" s="98">
        <f t="shared" si="650"/>
        <v>0</v>
      </c>
      <c r="M423" s="98">
        <f t="shared" si="650"/>
        <v>0</v>
      </c>
      <c r="N423" s="98">
        <f t="shared" si="650"/>
        <v>0</v>
      </c>
      <c r="O423" s="98">
        <f t="shared" si="650"/>
        <v>0</v>
      </c>
      <c r="P423" s="98">
        <f t="shared" si="650"/>
        <v>28417</v>
      </c>
      <c r="Q423" s="98">
        <f t="shared" si="650"/>
        <v>1046734</v>
      </c>
      <c r="R423" s="98">
        <f t="shared" si="650"/>
        <v>1046734</v>
      </c>
      <c r="S423" s="98">
        <f t="shared" si="650"/>
        <v>629999</v>
      </c>
      <c r="T423" s="98">
        <f t="shared" si="650"/>
        <v>400804</v>
      </c>
      <c r="U423" s="98">
        <f t="shared" si="650"/>
        <v>0</v>
      </c>
      <c r="V423" s="98">
        <f t="shared" si="650"/>
        <v>0</v>
      </c>
      <c r="W423" s="98">
        <f t="shared" si="650"/>
        <v>0</v>
      </c>
      <c r="X423" s="98">
        <f t="shared" si="650"/>
        <v>0</v>
      </c>
      <c r="Y423" s="98">
        <f t="shared" si="650"/>
        <v>0</v>
      </c>
      <c r="Z423" s="98">
        <f t="shared" si="650"/>
        <v>15931</v>
      </c>
      <c r="AA423" s="98">
        <f t="shared" si="650"/>
        <v>2883373.5</v>
      </c>
      <c r="AB423" s="98">
        <f t="shared" si="650"/>
        <v>2116578.5</v>
      </c>
      <c r="AC423" s="98">
        <f t="shared" si="650"/>
        <v>1450865.5</v>
      </c>
      <c r="AD423" s="98">
        <f t="shared" si="650"/>
        <v>629045</v>
      </c>
      <c r="AE423" s="98">
        <f t="shared" si="650"/>
        <v>0</v>
      </c>
      <c r="AF423" s="98">
        <f t="shared" si="650"/>
        <v>0</v>
      </c>
      <c r="AG423" s="98">
        <f t="shared" si="650"/>
        <v>0</v>
      </c>
      <c r="AH423" s="98">
        <f t="shared" si="650"/>
        <v>0</v>
      </c>
      <c r="AI423" s="98">
        <f t="shared" si="650"/>
        <v>0</v>
      </c>
      <c r="AJ423" s="98">
        <f t="shared" si="650"/>
        <v>44348</v>
      </c>
      <c r="AK423" s="98">
        <f t="shared" si="650"/>
        <v>272407</v>
      </c>
      <c r="AL423" s="98">
        <f t="shared" si="650"/>
        <v>0</v>
      </c>
      <c r="AM423" s="98">
        <f t="shared" si="650"/>
        <v>0</v>
      </c>
      <c r="AN423" s="98">
        <f t="shared" si="650"/>
        <v>0</v>
      </c>
      <c r="AO423" s="98">
        <f t="shared" si="650"/>
        <v>272407</v>
      </c>
      <c r="AP423" s="98">
        <f t="shared" si="650"/>
        <v>0</v>
      </c>
      <c r="AQ423" s="98">
        <f t="shared" si="650"/>
        <v>229407</v>
      </c>
      <c r="AR423" s="98">
        <f t="shared" si="650"/>
        <v>0</v>
      </c>
      <c r="AS423" s="98">
        <f t="shared" si="650"/>
        <v>0</v>
      </c>
      <c r="AT423" s="98">
        <f t="shared" si="650"/>
        <v>0</v>
      </c>
      <c r="AU423" s="98">
        <f t="shared" si="650"/>
        <v>229407</v>
      </c>
      <c r="AV423" s="98">
        <f t="shared" si="650"/>
        <v>0</v>
      </c>
      <c r="AW423" s="98">
        <f t="shared" si="650"/>
        <v>229407</v>
      </c>
      <c r="AX423" s="98">
        <f t="shared" si="650"/>
        <v>0</v>
      </c>
      <c r="AY423" s="98">
        <f t="shared" si="650"/>
        <v>0</v>
      </c>
      <c r="AZ423" s="98">
        <f t="shared" si="650"/>
        <v>0</v>
      </c>
      <c r="BA423" s="98">
        <f t="shared" si="650"/>
        <v>229407</v>
      </c>
      <c r="BB423" s="98">
        <f t="shared" si="650"/>
        <v>0</v>
      </c>
    </row>
    <row r="424" spans="1:54" x14ac:dyDescent="0.2">
      <c r="D424" s="74" t="s">
        <v>148</v>
      </c>
      <c r="E424" s="24"/>
      <c r="F424" s="86"/>
      <c r="G424" s="86"/>
      <c r="H424" s="86"/>
      <c r="I424" s="86"/>
      <c r="J424" s="86"/>
      <c r="K424" s="86"/>
      <c r="L424" s="86"/>
      <c r="M424" s="86"/>
      <c r="N424" s="86"/>
      <c r="O424" s="86"/>
      <c r="P424" s="86"/>
      <c r="Q424" s="85"/>
      <c r="R424" s="85"/>
      <c r="S424" s="79"/>
      <c r="T424" s="79"/>
      <c r="U424" s="79"/>
      <c r="V424" s="79"/>
      <c r="W424" s="85"/>
      <c r="X424" s="79"/>
      <c r="Y424" s="36"/>
      <c r="Z424" s="36"/>
      <c r="AA424" s="86"/>
      <c r="AB424" s="86"/>
      <c r="AC424" s="86"/>
      <c r="AD424" s="86"/>
      <c r="AE424" s="86"/>
      <c r="AF424" s="86"/>
      <c r="AG424" s="86"/>
      <c r="AH424" s="86"/>
      <c r="AI424" s="86"/>
      <c r="AJ424" s="86"/>
      <c r="AK424" s="86"/>
      <c r="AL424" s="86"/>
      <c r="AM424" s="79"/>
      <c r="AN424" s="79"/>
      <c r="AO424" s="86"/>
      <c r="AP424" s="86"/>
      <c r="AQ424" s="66"/>
      <c r="AS424" s="79"/>
      <c r="AT424" s="79"/>
      <c r="AU424" s="66"/>
      <c r="AY424" s="79"/>
      <c r="AZ424" s="79"/>
    </row>
    <row r="425" spans="1:54" ht="15" customHeight="1" x14ac:dyDescent="0.2">
      <c r="D425" s="70" t="s">
        <v>60</v>
      </c>
      <c r="E425" s="29"/>
      <c r="F425" s="96"/>
      <c r="G425" s="96"/>
      <c r="H425" s="96">
        <f t="shared" ref="H425:BB425" si="651">SUMIF($A$12:$A$415,"kötelező",H$12:H$415)</f>
        <v>1047598.5</v>
      </c>
      <c r="I425" s="96">
        <f t="shared" si="651"/>
        <v>795670.5</v>
      </c>
      <c r="J425" s="96">
        <f t="shared" si="651"/>
        <v>223511</v>
      </c>
      <c r="K425" s="96">
        <f t="shared" si="651"/>
        <v>0</v>
      </c>
      <c r="L425" s="96">
        <f t="shared" si="651"/>
        <v>0</v>
      </c>
      <c r="M425" s="96">
        <f t="shared" si="651"/>
        <v>0</v>
      </c>
      <c r="N425" s="96">
        <f t="shared" si="651"/>
        <v>0</v>
      </c>
      <c r="O425" s="96">
        <f t="shared" si="651"/>
        <v>0</v>
      </c>
      <c r="P425" s="96">
        <f t="shared" si="651"/>
        <v>28417</v>
      </c>
      <c r="Q425" s="96">
        <f t="shared" si="651"/>
        <v>668590</v>
      </c>
      <c r="R425" s="96">
        <f t="shared" si="651"/>
        <v>668590</v>
      </c>
      <c r="S425" s="96">
        <f t="shared" si="651"/>
        <v>257880</v>
      </c>
      <c r="T425" s="96">
        <f t="shared" si="651"/>
        <v>394779</v>
      </c>
      <c r="U425" s="96">
        <f t="shared" si="651"/>
        <v>0</v>
      </c>
      <c r="V425" s="96">
        <f t="shared" si="651"/>
        <v>0</v>
      </c>
      <c r="W425" s="96">
        <f t="shared" si="651"/>
        <v>0</v>
      </c>
      <c r="X425" s="96">
        <f t="shared" si="651"/>
        <v>0</v>
      </c>
      <c r="Y425" s="96">
        <f t="shared" si="651"/>
        <v>0</v>
      </c>
      <c r="Z425" s="96">
        <f t="shared" si="651"/>
        <v>15931</v>
      </c>
      <c r="AA425" s="96">
        <f t="shared" si="651"/>
        <v>2482983.5</v>
      </c>
      <c r="AB425" s="96">
        <f t="shared" si="651"/>
        <v>1716188.5</v>
      </c>
      <c r="AC425" s="96">
        <f t="shared" si="651"/>
        <v>1053550.5</v>
      </c>
      <c r="AD425" s="96">
        <f t="shared" si="651"/>
        <v>618290</v>
      </c>
      <c r="AE425" s="96">
        <f t="shared" si="651"/>
        <v>0</v>
      </c>
      <c r="AF425" s="96">
        <f t="shared" si="651"/>
        <v>0</v>
      </c>
      <c r="AG425" s="96">
        <f t="shared" si="651"/>
        <v>0</v>
      </c>
      <c r="AH425" s="96">
        <f t="shared" si="651"/>
        <v>0</v>
      </c>
      <c r="AI425" s="96">
        <f t="shared" si="651"/>
        <v>0</v>
      </c>
      <c r="AJ425" s="96">
        <f t="shared" si="651"/>
        <v>44348</v>
      </c>
      <c r="AK425" s="96">
        <f t="shared" si="651"/>
        <v>313407</v>
      </c>
      <c r="AL425" s="96">
        <f t="shared" si="651"/>
        <v>0</v>
      </c>
      <c r="AM425" s="96">
        <f t="shared" si="651"/>
        <v>0</v>
      </c>
      <c r="AN425" s="96">
        <f t="shared" si="651"/>
        <v>0</v>
      </c>
      <c r="AO425" s="96">
        <f t="shared" si="651"/>
        <v>313407</v>
      </c>
      <c r="AP425" s="96">
        <f t="shared" si="651"/>
        <v>0</v>
      </c>
      <c r="AQ425" s="96">
        <f t="shared" si="651"/>
        <v>229407</v>
      </c>
      <c r="AR425" s="96">
        <f t="shared" si="651"/>
        <v>0</v>
      </c>
      <c r="AS425" s="96">
        <f t="shared" si="651"/>
        <v>0</v>
      </c>
      <c r="AT425" s="96">
        <f t="shared" si="651"/>
        <v>0</v>
      </c>
      <c r="AU425" s="96">
        <f t="shared" si="651"/>
        <v>229407</v>
      </c>
      <c r="AV425" s="96">
        <f t="shared" si="651"/>
        <v>0</v>
      </c>
      <c r="AW425" s="96">
        <f t="shared" si="651"/>
        <v>229407</v>
      </c>
      <c r="AX425" s="96">
        <f t="shared" si="651"/>
        <v>0</v>
      </c>
      <c r="AY425" s="96">
        <f t="shared" si="651"/>
        <v>0</v>
      </c>
      <c r="AZ425" s="96">
        <f t="shared" si="651"/>
        <v>0</v>
      </c>
      <c r="BA425" s="96">
        <f t="shared" si="651"/>
        <v>229407</v>
      </c>
      <c r="BB425" s="96">
        <f t="shared" si="651"/>
        <v>0</v>
      </c>
    </row>
    <row r="426" spans="1:54" ht="15" customHeight="1" x14ac:dyDescent="0.2">
      <c r="D426" s="70" t="s">
        <v>28</v>
      </c>
      <c r="E426" s="29"/>
      <c r="F426" s="96"/>
      <c r="G426" s="96"/>
      <c r="H426" s="96">
        <f t="shared" ref="H426:BB426" si="652">SUMIF($A$12:$A$415,"önkéntes",H$12:H$415)</f>
        <v>32000</v>
      </c>
      <c r="I426" s="96">
        <f t="shared" si="652"/>
        <v>25196</v>
      </c>
      <c r="J426" s="96">
        <f t="shared" si="652"/>
        <v>6804</v>
      </c>
      <c r="K426" s="96">
        <f t="shared" si="652"/>
        <v>0</v>
      </c>
      <c r="L426" s="96">
        <f t="shared" si="652"/>
        <v>0</v>
      </c>
      <c r="M426" s="96">
        <f t="shared" si="652"/>
        <v>0</v>
      </c>
      <c r="N426" s="96">
        <f t="shared" si="652"/>
        <v>0</v>
      </c>
      <c r="O426" s="96">
        <f t="shared" si="652"/>
        <v>0</v>
      </c>
      <c r="P426" s="96">
        <f t="shared" si="652"/>
        <v>0</v>
      </c>
      <c r="Q426" s="96">
        <f t="shared" si="652"/>
        <v>11971</v>
      </c>
      <c r="R426" s="96">
        <f t="shared" si="652"/>
        <v>11971</v>
      </c>
      <c r="S426" s="96">
        <f t="shared" si="652"/>
        <v>9426</v>
      </c>
      <c r="T426" s="96">
        <f t="shared" si="652"/>
        <v>2545</v>
      </c>
      <c r="U426" s="96">
        <f t="shared" si="652"/>
        <v>0</v>
      </c>
      <c r="V426" s="96">
        <f t="shared" si="652"/>
        <v>0</v>
      </c>
      <c r="W426" s="96">
        <f t="shared" si="652"/>
        <v>0</v>
      </c>
      <c r="X426" s="96">
        <f t="shared" si="652"/>
        <v>0</v>
      </c>
      <c r="Y426" s="96">
        <f t="shared" si="652"/>
        <v>0</v>
      </c>
      <c r="Z426" s="96">
        <f t="shared" si="652"/>
        <v>0</v>
      </c>
      <c r="AA426" s="96">
        <f t="shared" si="652"/>
        <v>43971</v>
      </c>
      <c r="AB426" s="96">
        <f t="shared" si="652"/>
        <v>43971</v>
      </c>
      <c r="AC426" s="96">
        <f t="shared" si="652"/>
        <v>34622</v>
      </c>
      <c r="AD426" s="96">
        <f t="shared" si="652"/>
        <v>9349</v>
      </c>
      <c r="AE426" s="96">
        <f t="shared" si="652"/>
        <v>0</v>
      </c>
      <c r="AF426" s="96">
        <f t="shared" si="652"/>
        <v>0</v>
      </c>
      <c r="AG426" s="96">
        <f t="shared" si="652"/>
        <v>0</v>
      </c>
      <c r="AH426" s="96">
        <f t="shared" si="652"/>
        <v>0</v>
      </c>
      <c r="AI426" s="96">
        <f t="shared" si="652"/>
        <v>0</v>
      </c>
      <c r="AJ426" s="96">
        <f t="shared" si="652"/>
        <v>0</v>
      </c>
      <c r="AK426" s="96">
        <f t="shared" si="652"/>
        <v>0</v>
      </c>
      <c r="AL426" s="96">
        <f t="shared" si="652"/>
        <v>0</v>
      </c>
      <c r="AM426" s="96">
        <f t="shared" si="652"/>
        <v>0</v>
      </c>
      <c r="AN426" s="96">
        <f t="shared" si="652"/>
        <v>0</v>
      </c>
      <c r="AO426" s="96">
        <f t="shared" si="652"/>
        <v>0</v>
      </c>
      <c r="AP426" s="96">
        <f t="shared" si="652"/>
        <v>0</v>
      </c>
      <c r="AQ426" s="96">
        <f t="shared" si="652"/>
        <v>0</v>
      </c>
      <c r="AR426" s="96">
        <f t="shared" si="652"/>
        <v>0</v>
      </c>
      <c r="AS426" s="96">
        <f t="shared" si="652"/>
        <v>0</v>
      </c>
      <c r="AT426" s="96">
        <f t="shared" si="652"/>
        <v>0</v>
      </c>
      <c r="AU426" s="96">
        <f t="shared" si="652"/>
        <v>0</v>
      </c>
      <c r="AV426" s="96">
        <f t="shared" si="652"/>
        <v>0</v>
      </c>
      <c r="AW426" s="96">
        <f t="shared" si="652"/>
        <v>0</v>
      </c>
      <c r="AX426" s="96">
        <f t="shared" si="652"/>
        <v>0</v>
      </c>
      <c r="AY426" s="96">
        <f t="shared" si="652"/>
        <v>0</v>
      </c>
      <c r="AZ426" s="96">
        <f t="shared" si="652"/>
        <v>0</v>
      </c>
      <c r="BA426" s="96">
        <f t="shared" si="652"/>
        <v>0</v>
      </c>
      <c r="BB426" s="96">
        <f t="shared" si="652"/>
        <v>0</v>
      </c>
    </row>
    <row r="427" spans="1:54" x14ac:dyDescent="0.2">
      <c r="Q427" s="85"/>
      <c r="R427" s="85"/>
      <c r="S427" s="79"/>
      <c r="T427" s="79"/>
      <c r="U427" s="79"/>
      <c r="V427" s="79"/>
      <c r="W427" s="85"/>
      <c r="X427" s="79"/>
      <c r="Y427" s="36"/>
      <c r="Z427" s="36"/>
      <c r="AM427" s="79"/>
      <c r="AN427" s="79"/>
      <c r="AS427" s="79"/>
      <c r="AT427" s="79"/>
      <c r="AY427" s="79"/>
      <c r="AZ427" s="79"/>
    </row>
    <row r="428" spans="1:54" x14ac:dyDescent="0.2">
      <c r="Q428" s="85"/>
      <c r="R428" s="85"/>
      <c r="S428" s="79"/>
      <c r="T428" s="79"/>
      <c r="U428" s="79"/>
      <c r="V428" s="79"/>
      <c r="W428" s="85"/>
      <c r="X428" s="79"/>
      <c r="Y428" s="36"/>
      <c r="Z428" s="36"/>
      <c r="AM428" s="79"/>
      <c r="AN428" s="79"/>
      <c r="AS428" s="79"/>
      <c r="AT428" s="79"/>
      <c r="AY428" s="79"/>
      <c r="AZ428" s="79"/>
    </row>
    <row r="429" spans="1:54" x14ac:dyDescent="0.2">
      <c r="Q429" s="85"/>
      <c r="R429" s="85"/>
      <c r="S429" s="79"/>
      <c r="T429" s="79"/>
      <c r="U429" s="79"/>
      <c r="V429" s="79"/>
      <c r="W429" s="131"/>
      <c r="X429" s="1"/>
      <c r="Y429" s="36"/>
      <c r="Z429" s="36"/>
      <c r="AM429" s="79"/>
      <c r="AN429" s="79"/>
      <c r="AS429" s="79"/>
      <c r="AT429" s="79"/>
      <c r="AY429" s="79"/>
      <c r="AZ429" s="79"/>
    </row>
    <row r="430" spans="1:54" x14ac:dyDescent="0.2">
      <c r="Q430" s="85"/>
      <c r="R430" s="85"/>
      <c r="S430" s="79"/>
      <c r="T430" s="79"/>
      <c r="U430" s="79"/>
      <c r="V430" s="79"/>
      <c r="W430" s="85"/>
      <c r="X430" s="79"/>
      <c r="Y430" s="36"/>
      <c r="Z430" s="36"/>
      <c r="AM430" s="79"/>
      <c r="AN430" s="79"/>
      <c r="AS430" s="79"/>
      <c r="AT430" s="79"/>
      <c r="AY430" s="79"/>
      <c r="AZ430" s="79"/>
    </row>
    <row r="431" spans="1:54" x14ac:dyDescent="0.2">
      <c r="Q431" s="85"/>
      <c r="R431" s="85"/>
      <c r="S431" s="79"/>
      <c r="T431" s="79"/>
      <c r="U431" s="79"/>
      <c r="V431" s="79"/>
      <c r="W431" s="85"/>
      <c r="X431" s="79"/>
      <c r="Y431" s="36"/>
      <c r="Z431" s="36"/>
      <c r="AM431" s="79"/>
      <c r="AN431" s="79"/>
      <c r="AS431" s="79"/>
      <c r="AT431" s="79"/>
      <c r="AY431" s="79"/>
      <c r="AZ431" s="79"/>
    </row>
    <row r="432" spans="1:54" x14ac:dyDescent="0.2">
      <c r="Q432" s="85"/>
      <c r="R432" s="85"/>
      <c r="S432" s="79"/>
      <c r="T432" s="79"/>
      <c r="U432" s="79"/>
      <c r="V432" s="79"/>
      <c r="W432" s="85"/>
      <c r="X432" s="79"/>
      <c r="Y432" s="36"/>
      <c r="Z432" s="36"/>
      <c r="AM432" s="79"/>
      <c r="AN432" s="79"/>
      <c r="AS432" s="79"/>
      <c r="AT432" s="79"/>
      <c r="AY432" s="79"/>
      <c r="AZ432" s="79"/>
    </row>
    <row r="433" spans="17:52" x14ac:dyDescent="0.2">
      <c r="Q433" s="85"/>
      <c r="R433" s="85"/>
      <c r="S433" s="79"/>
      <c r="T433" s="79"/>
      <c r="U433" s="79"/>
      <c r="V433" s="79"/>
      <c r="W433" s="85"/>
      <c r="X433" s="79"/>
      <c r="Y433" s="36"/>
      <c r="Z433" s="36"/>
      <c r="AM433" s="79"/>
      <c r="AN433" s="79"/>
      <c r="AS433" s="79"/>
      <c r="AT433" s="79"/>
      <c r="AY433" s="79"/>
      <c r="AZ433" s="79"/>
    </row>
    <row r="434" spans="17:52" x14ac:dyDescent="0.2">
      <c r="Q434" s="85"/>
      <c r="R434" s="85"/>
      <c r="S434" s="79"/>
      <c r="T434" s="79"/>
      <c r="U434" s="79"/>
      <c r="V434" s="79"/>
      <c r="W434" s="85"/>
      <c r="X434" s="79"/>
      <c r="Y434" s="36"/>
      <c r="Z434" s="36"/>
      <c r="AM434" s="79"/>
      <c r="AN434" s="79"/>
      <c r="AS434" s="79"/>
      <c r="AT434" s="79"/>
      <c r="AY434" s="79"/>
      <c r="AZ434" s="79"/>
    </row>
    <row r="435" spans="17:52" x14ac:dyDescent="0.2">
      <c r="Q435" s="85"/>
      <c r="R435" s="85"/>
      <c r="S435" s="79"/>
      <c r="T435" s="79"/>
      <c r="U435" s="79"/>
      <c r="V435" s="79"/>
      <c r="W435" s="85"/>
      <c r="X435" s="79"/>
      <c r="Y435" s="36"/>
      <c r="Z435" s="36"/>
      <c r="AM435" s="79"/>
      <c r="AN435" s="79"/>
      <c r="AS435" s="79"/>
      <c r="AT435" s="79"/>
      <c r="AY435" s="79"/>
      <c r="AZ435" s="79"/>
    </row>
    <row r="436" spans="17:52" x14ac:dyDescent="0.2">
      <c r="Q436" s="85"/>
      <c r="R436" s="85"/>
      <c r="S436" s="79"/>
      <c r="T436" s="79"/>
      <c r="U436" s="79"/>
      <c r="V436" s="79"/>
      <c r="W436" s="85"/>
      <c r="X436" s="79"/>
      <c r="Y436" s="36"/>
      <c r="Z436" s="36"/>
      <c r="AM436" s="79"/>
      <c r="AN436" s="79"/>
      <c r="AS436" s="79"/>
      <c r="AT436" s="79"/>
      <c r="AY436" s="79"/>
      <c r="AZ436" s="79"/>
    </row>
    <row r="437" spans="17:52" x14ac:dyDescent="0.2">
      <c r="Q437" s="85"/>
      <c r="R437" s="85"/>
      <c r="S437" s="79"/>
      <c r="T437" s="79"/>
      <c r="U437" s="79"/>
      <c r="V437" s="79"/>
      <c r="W437" s="85"/>
      <c r="X437" s="79"/>
      <c r="Y437" s="36"/>
      <c r="Z437" s="36"/>
      <c r="AM437" s="79"/>
      <c r="AN437" s="79"/>
      <c r="AS437" s="79"/>
      <c r="AT437" s="79"/>
      <c r="AY437" s="79"/>
      <c r="AZ437" s="79"/>
    </row>
    <row r="438" spans="17:52" x14ac:dyDescent="0.2">
      <c r="Q438" s="85"/>
      <c r="R438" s="85"/>
      <c r="S438" s="79"/>
      <c r="T438" s="79"/>
      <c r="U438" s="79"/>
      <c r="V438" s="79"/>
      <c r="W438" s="85"/>
      <c r="X438" s="79"/>
      <c r="Y438" s="36"/>
      <c r="Z438" s="36"/>
      <c r="AM438" s="79"/>
      <c r="AN438" s="79"/>
      <c r="AS438" s="79"/>
      <c r="AT438" s="79"/>
      <c r="AY438" s="79"/>
      <c r="AZ438" s="79"/>
    </row>
    <row r="439" spans="17:52" x14ac:dyDescent="0.2">
      <c r="Q439" s="85"/>
      <c r="R439" s="85"/>
      <c r="S439" s="79"/>
      <c r="T439" s="79"/>
      <c r="U439" s="79"/>
      <c r="V439" s="79"/>
      <c r="W439" s="85"/>
      <c r="X439" s="79"/>
      <c r="Y439" s="36"/>
      <c r="Z439" s="36"/>
      <c r="AM439" s="79"/>
      <c r="AN439" s="79"/>
      <c r="AS439" s="79"/>
      <c r="AT439" s="79"/>
      <c r="AY439" s="79"/>
      <c r="AZ439" s="79"/>
    </row>
    <row r="440" spans="17:52" x14ac:dyDescent="0.2">
      <c r="Q440" s="85"/>
      <c r="R440" s="85"/>
      <c r="S440" s="79"/>
      <c r="T440" s="79"/>
      <c r="U440" s="79"/>
      <c r="V440" s="79"/>
      <c r="W440" s="85"/>
      <c r="X440" s="79"/>
      <c r="Y440" s="36"/>
      <c r="Z440" s="36"/>
      <c r="AM440" s="79"/>
      <c r="AN440" s="79"/>
      <c r="AS440" s="79"/>
      <c r="AT440" s="79"/>
      <c r="AY440" s="79"/>
      <c r="AZ440" s="79"/>
    </row>
    <row r="441" spans="17:52" x14ac:dyDescent="0.2">
      <c r="Q441" s="85"/>
      <c r="R441" s="85"/>
      <c r="S441" s="79"/>
      <c r="T441" s="79"/>
      <c r="U441" s="79"/>
      <c r="V441" s="79"/>
      <c r="W441" s="85"/>
      <c r="X441" s="79"/>
      <c r="Y441" s="36"/>
      <c r="Z441" s="36"/>
      <c r="AM441" s="79"/>
      <c r="AN441" s="79"/>
      <c r="AS441" s="79"/>
      <c r="AT441" s="79"/>
      <c r="AY441" s="79"/>
      <c r="AZ441" s="79"/>
    </row>
    <row r="442" spans="17:52" x14ac:dyDescent="0.2">
      <c r="Q442" s="85"/>
      <c r="R442" s="85"/>
      <c r="S442" s="79"/>
      <c r="T442" s="79"/>
      <c r="U442" s="79"/>
      <c r="V442" s="79"/>
      <c r="W442" s="85"/>
      <c r="X442" s="79"/>
      <c r="Y442" s="36"/>
      <c r="Z442" s="36"/>
      <c r="AM442" s="79"/>
      <c r="AN442" s="79"/>
      <c r="AS442" s="79"/>
      <c r="AT442" s="79"/>
      <c r="AY442" s="79"/>
      <c r="AZ442" s="79"/>
    </row>
    <row r="443" spans="17:52" x14ac:dyDescent="0.2">
      <c r="Q443" s="85"/>
      <c r="R443" s="85"/>
      <c r="S443" s="79"/>
      <c r="T443" s="79"/>
      <c r="U443" s="79"/>
      <c r="V443" s="79"/>
      <c r="W443" s="85"/>
      <c r="X443" s="79"/>
      <c r="Y443" s="36"/>
      <c r="Z443" s="36"/>
      <c r="AM443" s="79"/>
      <c r="AN443" s="79"/>
      <c r="AS443" s="79"/>
      <c r="AT443" s="79"/>
      <c r="AY443" s="79"/>
      <c r="AZ443" s="79"/>
    </row>
    <row r="444" spans="17:52" x14ac:dyDescent="0.2">
      <c r="Q444" s="85"/>
      <c r="R444" s="85"/>
      <c r="S444" s="79"/>
      <c r="T444" s="79"/>
      <c r="U444" s="79"/>
      <c r="V444" s="79"/>
      <c r="W444" s="85"/>
      <c r="X444" s="79"/>
      <c r="Y444" s="36"/>
      <c r="Z444" s="36"/>
      <c r="AM444" s="79"/>
      <c r="AN444" s="79"/>
      <c r="AS444" s="79"/>
      <c r="AT444" s="79"/>
      <c r="AY444" s="79"/>
      <c r="AZ444" s="79"/>
    </row>
    <row r="445" spans="17:52" x14ac:dyDescent="0.2">
      <c r="Q445" s="85"/>
      <c r="R445" s="85"/>
      <c r="S445" s="79"/>
      <c r="T445" s="79"/>
      <c r="U445" s="79"/>
      <c r="V445" s="79"/>
      <c r="W445" s="85"/>
      <c r="X445" s="79"/>
      <c r="Y445" s="36"/>
      <c r="Z445" s="36"/>
      <c r="AM445" s="79"/>
      <c r="AN445" s="79"/>
      <c r="AS445" s="79"/>
      <c r="AT445" s="79"/>
      <c r="AY445" s="79"/>
      <c r="AZ445" s="79"/>
    </row>
    <row r="446" spans="17:52" x14ac:dyDescent="0.2">
      <c r="Q446" s="85"/>
      <c r="R446" s="85"/>
      <c r="S446" s="79"/>
      <c r="T446" s="79"/>
      <c r="U446" s="79"/>
      <c r="V446" s="79"/>
      <c r="W446" s="85"/>
      <c r="X446" s="79"/>
      <c r="Y446" s="36"/>
      <c r="Z446" s="36"/>
      <c r="AM446" s="79"/>
      <c r="AN446" s="79"/>
      <c r="AS446" s="79"/>
      <c r="AT446" s="79"/>
      <c r="AY446" s="79"/>
      <c r="AZ446" s="79"/>
    </row>
    <row r="447" spans="17:52" x14ac:dyDescent="0.2">
      <c r="Q447" s="85"/>
      <c r="R447" s="85"/>
      <c r="S447" s="79"/>
      <c r="T447" s="79"/>
      <c r="U447" s="79"/>
      <c r="V447" s="79"/>
      <c r="W447" s="85"/>
      <c r="X447" s="79"/>
      <c r="Y447" s="36"/>
      <c r="Z447" s="36"/>
      <c r="AM447" s="79"/>
      <c r="AN447" s="79"/>
      <c r="AS447" s="79"/>
      <c r="AT447" s="79"/>
      <c r="AY447" s="79"/>
      <c r="AZ447" s="79"/>
    </row>
    <row r="448" spans="17:52" x14ac:dyDescent="0.2">
      <c r="Q448" s="85"/>
      <c r="R448" s="85"/>
      <c r="S448" s="79"/>
      <c r="T448" s="79"/>
      <c r="U448" s="79"/>
      <c r="V448" s="79"/>
      <c r="W448" s="85"/>
      <c r="X448" s="79"/>
      <c r="Y448" s="36"/>
      <c r="Z448" s="36"/>
      <c r="AM448" s="79"/>
      <c r="AN448" s="79"/>
      <c r="AS448" s="79"/>
      <c r="AT448" s="79"/>
      <c r="AY448" s="79"/>
      <c r="AZ448" s="79"/>
    </row>
    <row r="449" spans="17:52" x14ac:dyDescent="0.2">
      <c r="Q449" s="85"/>
      <c r="R449" s="85"/>
      <c r="S449" s="79"/>
      <c r="T449" s="79"/>
      <c r="U449" s="79"/>
      <c r="V449" s="79"/>
      <c r="W449" s="85"/>
      <c r="X449" s="79"/>
      <c r="Y449" s="36"/>
      <c r="Z449" s="36"/>
      <c r="AM449" s="79"/>
      <c r="AN449" s="79"/>
      <c r="AS449" s="79"/>
      <c r="AT449" s="79"/>
      <c r="AY449" s="79"/>
      <c r="AZ449" s="79"/>
    </row>
    <row r="450" spans="17:52" x14ac:dyDescent="0.2">
      <c r="Q450" s="85"/>
      <c r="R450" s="85"/>
      <c r="S450" s="79"/>
      <c r="T450" s="79"/>
      <c r="U450" s="79"/>
      <c r="V450" s="79"/>
      <c r="W450" s="85"/>
      <c r="X450" s="79"/>
      <c r="Y450" s="36"/>
      <c r="Z450" s="36"/>
      <c r="AM450" s="79"/>
      <c r="AN450" s="79"/>
      <c r="AS450" s="79"/>
      <c r="AT450" s="79"/>
      <c r="AY450" s="79"/>
      <c r="AZ450" s="79"/>
    </row>
    <row r="451" spans="17:52" x14ac:dyDescent="0.2">
      <c r="Q451" s="85"/>
      <c r="R451" s="85"/>
      <c r="S451" s="79"/>
      <c r="T451" s="79"/>
      <c r="U451" s="79"/>
      <c r="V451" s="79"/>
      <c r="W451" s="85"/>
      <c r="X451" s="79"/>
      <c r="Y451" s="36"/>
      <c r="Z451" s="36"/>
      <c r="AM451" s="1"/>
      <c r="AN451" s="1"/>
      <c r="AS451" s="1"/>
      <c r="AT451" s="1"/>
      <c r="AY451" s="130"/>
      <c r="AZ451" s="130"/>
    </row>
    <row r="452" spans="17:52" x14ac:dyDescent="0.2">
      <c r="Q452" s="85"/>
      <c r="R452" s="85"/>
      <c r="S452" s="79"/>
      <c r="T452" s="79"/>
      <c r="U452" s="79"/>
      <c r="V452" s="79"/>
      <c r="W452" s="85"/>
      <c r="X452" s="79"/>
      <c r="Y452" s="36"/>
      <c r="Z452" s="36"/>
      <c r="AM452" s="79"/>
      <c r="AN452" s="79"/>
      <c r="AS452" s="79"/>
      <c r="AT452" s="79"/>
      <c r="AY452" s="79"/>
      <c r="AZ452" s="79"/>
    </row>
    <row r="453" spans="17:52" x14ac:dyDescent="0.2">
      <c r="Q453" s="85"/>
      <c r="R453" s="85"/>
      <c r="S453" s="79"/>
      <c r="T453" s="79"/>
      <c r="U453" s="79"/>
      <c r="V453" s="79"/>
      <c r="W453" s="85"/>
      <c r="X453" s="79"/>
      <c r="Y453" s="36"/>
      <c r="Z453" s="36"/>
      <c r="AM453" s="85"/>
      <c r="AN453" s="85"/>
      <c r="AS453" s="85"/>
      <c r="AT453" s="85"/>
      <c r="AY453" s="85"/>
      <c r="AZ453" s="85"/>
    </row>
    <row r="454" spans="17:52" x14ac:dyDescent="0.2">
      <c r="Q454" s="85"/>
      <c r="R454" s="85"/>
      <c r="S454" s="79"/>
      <c r="T454" s="79"/>
      <c r="U454" s="79"/>
      <c r="V454" s="79"/>
      <c r="W454" s="85"/>
      <c r="X454" s="79"/>
      <c r="Y454" s="36"/>
      <c r="Z454" s="36"/>
      <c r="AM454" s="87"/>
      <c r="AN454" s="87"/>
      <c r="AS454" s="87"/>
      <c r="AT454" s="87"/>
      <c r="AY454" s="87"/>
      <c r="AZ454" s="87"/>
    </row>
    <row r="455" spans="17:52" x14ac:dyDescent="0.2">
      <c r="Q455" s="85"/>
      <c r="R455" s="85"/>
      <c r="S455" s="79"/>
      <c r="T455" s="79"/>
      <c r="U455" s="79"/>
      <c r="V455" s="79"/>
      <c r="W455" s="85"/>
      <c r="X455" s="79"/>
      <c r="Y455" s="36"/>
      <c r="Z455" s="36"/>
      <c r="AM455" s="87"/>
      <c r="AN455" s="87"/>
      <c r="AS455" s="87"/>
      <c r="AT455" s="87"/>
      <c r="AY455" s="87"/>
      <c r="AZ455" s="87"/>
    </row>
    <row r="456" spans="17:52" x14ac:dyDescent="0.2">
      <c r="Q456" s="85"/>
      <c r="R456" s="85"/>
      <c r="S456" s="79"/>
      <c r="T456" s="79"/>
      <c r="U456" s="79"/>
      <c r="V456" s="79"/>
      <c r="W456" s="85"/>
      <c r="X456" s="79"/>
      <c r="Y456" s="36"/>
      <c r="Z456" s="36"/>
      <c r="AM456" s="67"/>
      <c r="AN456" s="67"/>
      <c r="AS456" s="67"/>
      <c r="AT456" s="67"/>
      <c r="AY456" s="133"/>
      <c r="AZ456" s="133"/>
    </row>
    <row r="457" spans="17:52" x14ac:dyDescent="0.2">
      <c r="Q457" s="85"/>
      <c r="R457" s="85"/>
      <c r="S457" s="79"/>
      <c r="T457" s="79"/>
      <c r="U457" s="79"/>
      <c r="V457" s="79"/>
      <c r="W457" s="131"/>
      <c r="X457" s="1"/>
      <c r="Y457" s="36"/>
      <c r="Z457" s="36"/>
      <c r="AM457" s="132"/>
      <c r="AN457" s="132"/>
      <c r="AS457" s="132"/>
      <c r="AT457" s="132"/>
      <c r="AY457" s="132"/>
      <c r="AZ457" s="132"/>
    </row>
    <row r="458" spans="17:52" x14ac:dyDescent="0.2">
      <c r="Q458" s="85"/>
      <c r="R458" s="85"/>
      <c r="S458" s="79"/>
      <c r="T458" s="79"/>
      <c r="U458" s="79"/>
      <c r="V458" s="79"/>
      <c r="W458" s="85"/>
      <c r="X458" s="79"/>
      <c r="Y458" s="36"/>
      <c r="Z458" s="36"/>
      <c r="AM458" s="79"/>
      <c r="AN458" s="79"/>
      <c r="AS458" s="79"/>
      <c r="AT458" s="79"/>
      <c r="AY458" s="79"/>
      <c r="AZ458" s="79"/>
    </row>
    <row r="459" spans="17:52" x14ac:dyDescent="0.2">
      <c r="Q459" s="123"/>
      <c r="R459" s="85"/>
      <c r="S459" s="85"/>
      <c r="T459" s="85"/>
      <c r="U459" s="85"/>
      <c r="V459" s="85"/>
      <c r="W459" s="85"/>
      <c r="X459" s="85"/>
      <c r="Y459" s="36"/>
      <c r="Z459" s="36"/>
      <c r="AM459" s="87"/>
      <c r="AN459" s="87"/>
      <c r="AS459" s="87"/>
      <c r="AT459" s="87"/>
      <c r="AY459" s="87"/>
      <c r="AZ459" s="87"/>
    </row>
    <row r="460" spans="17:52" ht="13.5" x14ac:dyDescent="0.2">
      <c r="Q460" s="94"/>
      <c r="R460" s="94"/>
      <c r="S460" s="87"/>
      <c r="T460" s="87"/>
      <c r="U460" s="87"/>
      <c r="V460" s="87"/>
      <c r="W460" s="85"/>
      <c r="X460" s="87"/>
      <c r="Y460" s="28"/>
      <c r="Z460" s="28"/>
      <c r="AM460" s="87"/>
      <c r="AN460" s="87"/>
      <c r="AS460" s="87"/>
      <c r="AT460" s="87"/>
      <c r="AY460" s="87"/>
      <c r="AZ460" s="87"/>
    </row>
    <row r="461" spans="17:52" ht="13.5" x14ac:dyDescent="0.2">
      <c r="Q461" s="94"/>
      <c r="R461" s="94"/>
      <c r="S461" s="87"/>
      <c r="T461" s="87"/>
      <c r="U461" s="87"/>
      <c r="V461" s="87"/>
      <c r="W461" s="85"/>
      <c r="X461" s="87"/>
      <c r="Y461" s="28"/>
      <c r="Z461" s="28"/>
      <c r="AM461" s="87"/>
      <c r="AN461" s="87"/>
      <c r="AS461" s="87"/>
      <c r="AT461" s="87"/>
      <c r="AY461" s="87"/>
      <c r="AZ461" s="87"/>
    </row>
    <row r="462" spans="17:52" ht="13.5" x14ac:dyDescent="0.2">
      <c r="Q462" s="123"/>
      <c r="R462" s="132"/>
      <c r="S462" s="133"/>
      <c r="T462" s="67"/>
      <c r="U462" s="67"/>
      <c r="V462" s="133"/>
      <c r="W462" s="132"/>
      <c r="X462" s="67"/>
      <c r="Y462" s="36"/>
      <c r="Z462" s="36"/>
      <c r="AM462" s="94"/>
      <c r="AN462" s="94"/>
      <c r="AS462" s="94"/>
      <c r="AT462" s="94"/>
      <c r="AY462" s="94"/>
      <c r="AZ462" s="94"/>
    </row>
    <row r="463" spans="17:52" x14ac:dyDescent="0.2">
      <c r="Q463" s="123"/>
      <c r="R463" s="132"/>
      <c r="S463" s="132"/>
      <c r="T463" s="132"/>
      <c r="U463" s="132"/>
      <c r="V463" s="132"/>
      <c r="W463" s="132"/>
      <c r="X463" s="132"/>
      <c r="Y463" s="36"/>
      <c r="Z463" s="36"/>
      <c r="AM463" s="87"/>
      <c r="AN463" s="87"/>
      <c r="AS463" s="87"/>
      <c r="AT463" s="87"/>
      <c r="AY463" s="87"/>
      <c r="AZ463" s="87"/>
    </row>
    <row r="464" spans="17:52" x14ac:dyDescent="0.2">
      <c r="Q464" s="128"/>
      <c r="R464" s="85"/>
      <c r="S464" s="79"/>
      <c r="T464" s="79"/>
      <c r="U464" s="79"/>
      <c r="V464" s="85"/>
      <c r="W464" s="85"/>
      <c r="X464" s="79"/>
      <c r="Y464" s="36"/>
      <c r="Z464" s="36"/>
      <c r="AM464" s="87"/>
      <c r="AN464" s="87"/>
      <c r="AS464" s="87"/>
      <c r="AT464" s="87"/>
      <c r="AY464" s="87"/>
      <c r="AZ464" s="87"/>
    </row>
    <row r="465" spans="17:52" ht="13.5" x14ac:dyDescent="0.2">
      <c r="Q465" s="94"/>
      <c r="R465" s="94"/>
      <c r="S465" s="87"/>
      <c r="T465" s="87"/>
      <c r="U465" s="87"/>
      <c r="V465" s="87"/>
      <c r="W465" s="85"/>
      <c r="X465" s="87"/>
      <c r="Y465" s="28"/>
      <c r="Z465" s="28"/>
      <c r="AM465" s="79"/>
      <c r="AN465" s="79"/>
      <c r="AS465" s="79"/>
      <c r="AT465" s="79"/>
      <c r="AY465" s="79"/>
      <c r="AZ465" s="79"/>
    </row>
    <row r="466" spans="17:52" ht="13.5" x14ac:dyDescent="0.2">
      <c r="Q466" s="94"/>
      <c r="R466" s="94"/>
      <c r="S466" s="87"/>
      <c r="T466" s="87"/>
      <c r="U466" s="87"/>
      <c r="V466" s="87"/>
      <c r="W466" s="85"/>
      <c r="X466" s="87"/>
      <c r="Y466" s="28"/>
      <c r="Z466" s="28"/>
      <c r="AM466" s="79"/>
      <c r="AN466" s="79"/>
      <c r="AS466" s="79"/>
      <c r="AT466" s="79"/>
      <c r="AY466" s="79"/>
      <c r="AZ466" s="79"/>
    </row>
    <row r="467" spans="17:52" ht="13.5" x14ac:dyDescent="0.2">
      <c r="Q467" s="94"/>
      <c r="R467" s="94"/>
      <c r="S467" s="87"/>
      <c r="T467" s="87"/>
      <c r="U467" s="87"/>
      <c r="V467" s="87"/>
      <c r="W467" s="85"/>
      <c r="X467" s="87"/>
      <c r="Y467" s="28"/>
      <c r="Z467" s="28"/>
      <c r="AM467" s="135"/>
      <c r="AN467" s="135"/>
      <c r="AS467" s="135"/>
      <c r="AT467" s="135"/>
      <c r="AY467" s="135"/>
      <c r="AZ467" s="135"/>
    </row>
    <row r="468" spans="17:52" ht="13.5" x14ac:dyDescent="0.25">
      <c r="Q468" s="94"/>
      <c r="R468" s="94"/>
      <c r="S468" s="94"/>
      <c r="T468" s="94"/>
      <c r="U468" s="94"/>
      <c r="V468" s="94"/>
      <c r="W468" s="85"/>
      <c r="X468" s="94"/>
      <c r="Y468" s="34"/>
      <c r="Z468" s="34"/>
      <c r="AM468" s="135"/>
      <c r="AN468" s="135"/>
      <c r="AS468" s="135"/>
      <c r="AT468" s="135"/>
      <c r="AY468" s="135"/>
      <c r="AZ468" s="135"/>
    </row>
    <row r="469" spans="17:52" ht="13.5" x14ac:dyDescent="0.2">
      <c r="Q469" s="94"/>
      <c r="R469" s="94"/>
      <c r="S469" s="87"/>
      <c r="T469" s="87"/>
      <c r="U469" s="87"/>
      <c r="V469" s="87"/>
      <c r="W469" s="85"/>
      <c r="X469" s="87"/>
      <c r="Y469" s="28"/>
      <c r="Z469" s="28"/>
      <c r="AM469" s="135"/>
      <c r="AN469" s="135"/>
      <c r="AS469" s="135"/>
      <c r="AT469" s="135"/>
      <c r="AY469" s="135"/>
      <c r="AZ469" s="135"/>
    </row>
    <row r="470" spans="17:52" ht="13.5" x14ac:dyDescent="0.2">
      <c r="Q470" s="94"/>
      <c r="R470" s="94"/>
      <c r="S470" s="87"/>
      <c r="T470" s="87"/>
      <c r="U470" s="87"/>
      <c r="V470" s="87"/>
      <c r="W470" s="85"/>
      <c r="X470" s="87"/>
      <c r="Y470" s="28"/>
      <c r="Z470" s="28"/>
      <c r="AM470" s="79"/>
      <c r="AN470" s="79"/>
      <c r="AS470" s="79"/>
      <c r="AT470" s="79"/>
      <c r="AY470" s="79"/>
      <c r="AZ470" s="79"/>
    </row>
    <row r="471" spans="17:52" x14ac:dyDescent="0.2">
      <c r="Q471" s="85"/>
      <c r="R471" s="85"/>
      <c r="S471" s="79"/>
      <c r="T471" s="79"/>
      <c r="U471" s="79"/>
      <c r="V471" s="79"/>
      <c r="W471" s="85"/>
      <c r="X471" s="79"/>
      <c r="Y471" s="12"/>
      <c r="Z471" s="12"/>
      <c r="AM471" s="79"/>
      <c r="AN471" s="79"/>
      <c r="AS471" s="79"/>
      <c r="AT471" s="79"/>
      <c r="AY471" s="79"/>
      <c r="AZ471" s="79"/>
    </row>
    <row r="472" spans="17:52" x14ac:dyDescent="0.2">
      <c r="Q472" s="85"/>
      <c r="R472" s="85"/>
      <c r="S472" s="79"/>
      <c r="T472" s="79"/>
      <c r="U472" s="79"/>
      <c r="V472" s="79"/>
      <c r="W472" s="85"/>
      <c r="X472" s="79"/>
      <c r="Y472" s="12"/>
      <c r="Z472" s="12"/>
      <c r="AM472" s="79"/>
      <c r="AN472" s="79"/>
      <c r="AS472" s="79"/>
      <c r="AT472" s="79"/>
      <c r="AY472" s="79"/>
      <c r="AZ472" s="79"/>
    </row>
    <row r="473" spans="17:52" x14ac:dyDescent="0.2">
      <c r="Q473" s="134"/>
      <c r="R473" s="134"/>
      <c r="S473" s="135"/>
      <c r="T473" s="135"/>
      <c r="U473" s="135"/>
      <c r="V473" s="135"/>
      <c r="W473" s="134"/>
      <c r="X473" s="135"/>
      <c r="Y473" s="12"/>
      <c r="Z473" s="12"/>
      <c r="AM473" s="79"/>
      <c r="AN473" s="79"/>
      <c r="AS473" s="79"/>
      <c r="AT473" s="79"/>
      <c r="AY473" s="79"/>
      <c r="AZ473" s="79"/>
    </row>
    <row r="474" spans="17:52" x14ac:dyDescent="0.2">
      <c r="Q474" s="134"/>
      <c r="R474" s="134"/>
      <c r="S474" s="135"/>
      <c r="T474" s="135"/>
      <c r="U474" s="135"/>
      <c r="V474" s="135"/>
      <c r="W474" s="134"/>
      <c r="X474" s="135"/>
      <c r="Y474" s="12"/>
      <c r="Z474" s="12"/>
      <c r="AM474" s="79"/>
      <c r="AN474" s="79"/>
      <c r="AS474" s="79"/>
      <c r="AT474" s="79"/>
      <c r="AY474" s="79"/>
      <c r="AZ474" s="79"/>
    </row>
    <row r="475" spans="17:52" x14ac:dyDescent="0.2">
      <c r="Q475" s="134"/>
      <c r="R475" s="134"/>
      <c r="S475" s="135"/>
      <c r="T475" s="135"/>
      <c r="U475" s="135"/>
      <c r="V475" s="135"/>
      <c r="W475" s="134"/>
      <c r="X475" s="135"/>
      <c r="Y475" s="12"/>
      <c r="Z475" s="12"/>
      <c r="AM475" s="79"/>
      <c r="AN475" s="79"/>
      <c r="AS475" s="79"/>
      <c r="AT475" s="79"/>
      <c r="AY475" s="79"/>
      <c r="AZ475" s="79"/>
    </row>
    <row r="476" spans="17:52" x14ac:dyDescent="0.2">
      <c r="Q476" s="85"/>
      <c r="R476" s="85"/>
      <c r="S476" s="79"/>
      <c r="T476" s="79"/>
      <c r="U476" s="79"/>
      <c r="V476" s="79"/>
      <c r="W476" s="85"/>
      <c r="X476" s="79"/>
      <c r="Y476" s="12"/>
      <c r="Z476" s="12"/>
      <c r="AM476" s="79"/>
      <c r="AN476" s="79"/>
      <c r="AS476" s="79"/>
      <c r="AT476" s="79"/>
      <c r="AY476" s="79"/>
      <c r="AZ476" s="79"/>
    </row>
    <row r="477" spans="17:52" x14ac:dyDescent="0.2">
      <c r="Q477" s="85"/>
      <c r="R477" s="85"/>
      <c r="S477" s="79"/>
      <c r="T477" s="79"/>
      <c r="U477" s="79"/>
      <c r="V477" s="79"/>
      <c r="W477" s="85"/>
      <c r="X477" s="79"/>
      <c r="Y477" s="12"/>
      <c r="Z477" s="12"/>
      <c r="AM477" s="79"/>
      <c r="AN477" s="79"/>
      <c r="AS477" s="79"/>
      <c r="AT477" s="79"/>
      <c r="AY477" s="79"/>
      <c r="AZ477" s="79"/>
    </row>
    <row r="478" spans="17:52" x14ac:dyDescent="0.2">
      <c r="Q478" s="85"/>
      <c r="R478" s="85"/>
      <c r="S478" s="79"/>
      <c r="T478" s="79"/>
      <c r="U478" s="79"/>
      <c r="V478" s="79"/>
      <c r="W478" s="85"/>
      <c r="X478" s="79"/>
      <c r="Y478" s="12"/>
      <c r="Z478" s="12"/>
      <c r="AM478" s="79"/>
      <c r="AN478" s="79"/>
      <c r="AS478" s="79"/>
      <c r="AT478" s="79"/>
      <c r="AY478" s="79"/>
      <c r="AZ478" s="79"/>
    </row>
    <row r="479" spans="17:52" x14ac:dyDescent="0.2">
      <c r="Q479" s="85"/>
      <c r="R479" s="85"/>
      <c r="S479" s="79"/>
      <c r="T479" s="79"/>
      <c r="U479" s="79"/>
      <c r="V479" s="79"/>
      <c r="W479" s="85"/>
      <c r="X479" s="79"/>
      <c r="Y479" s="12"/>
      <c r="Z479" s="12"/>
      <c r="AM479" s="85"/>
      <c r="AN479" s="85"/>
      <c r="AS479" s="85"/>
      <c r="AT479" s="85"/>
      <c r="AY479" s="85"/>
      <c r="AZ479" s="85"/>
    </row>
    <row r="480" spans="17:52" x14ac:dyDescent="0.2">
      <c r="Q480" s="85"/>
      <c r="R480" s="85"/>
      <c r="S480" s="79"/>
      <c r="T480" s="79"/>
      <c r="U480" s="79"/>
      <c r="V480" s="79"/>
      <c r="W480" s="85"/>
      <c r="X480" s="79"/>
      <c r="Y480" s="12"/>
      <c r="Z480" s="12"/>
      <c r="AM480" s="87"/>
      <c r="AN480" s="87"/>
      <c r="AS480" s="87"/>
      <c r="AT480" s="87"/>
      <c r="AY480" s="87"/>
      <c r="AZ480" s="87"/>
    </row>
    <row r="481" spans="17:52" x14ac:dyDescent="0.2">
      <c r="Q481" s="85"/>
      <c r="R481" s="85"/>
      <c r="S481" s="79"/>
      <c r="T481" s="79"/>
      <c r="U481" s="79"/>
      <c r="V481" s="79"/>
      <c r="W481" s="85"/>
      <c r="X481" s="79"/>
      <c r="Y481" s="12"/>
      <c r="Z481" s="12"/>
      <c r="AM481" s="87"/>
      <c r="AN481" s="87"/>
      <c r="AS481" s="87"/>
      <c r="AT481" s="87"/>
      <c r="AY481" s="87"/>
      <c r="AZ481" s="87"/>
    </row>
    <row r="482" spans="17:52" x14ac:dyDescent="0.2">
      <c r="Q482" s="85"/>
      <c r="R482" s="85"/>
      <c r="S482" s="79"/>
      <c r="T482" s="79"/>
      <c r="U482" s="79"/>
      <c r="V482" s="79"/>
      <c r="W482" s="85"/>
      <c r="X482" s="79"/>
      <c r="Y482" s="12"/>
      <c r="Z482" s="12"/>
      <c r="AM482" s="79"/>
      <c r="AN482" s="79"/>
      <c r="AS482" s="79"/>
      <c r="AT482" s="79"/>
      <c r="AY482" s="79"/>
      <c r="AZ482" s="79"/>
    </row>
    <row r="483" spans="17:52" x14ac:dyDescent="0.2">
      <c r="Q483" s="85"/>
      <c r="R483" s="85"/>
      <c r="S483" s="79"/>
      <c r="T483" s="79"/>
      <c r="U483" s="79"/>
      <c r="V483" s="79"/>
      <c r="W483" s="85"/>
      <c r="X483" s="79"/>
      <c r="Y483" s="12"/>
      <c r="Z483" s="12"/>
      <c r="AM483" s="79"/>
      <c r="AN483" s="79"/>
      <c r="AS483" s="79"/>
      <c r="AT483" s="79"/>
      <c r="AY483" s="79"/>
      <c r="AZ483" s="79"/>
    </row>
    <row r="484" spans="17:52" x14ac:dyDescent="0.2">
      <c r="Q484" s="85"/>
      <c r="R484" s="85"/>
      <c r="S484" s="79"/>
      <c r="T484" s="79"/>
      <c r="U484" s="79"/>
      <c r="V484" s="79"/>
      <c r="W484" s="85"/>
      <c r="X484" s="79"/>
      <c r="Y484" s="12"/>
      <c r="Z484" s="12"/>
      <c r="AM484" s="79"/>
      <c r="AN484" s="79"/>
      <c r="AS484" s="79"/>
      <c r="AT484" s="79"/>
      <c r="AY484" s="79"/>
      <c r="AZ484" s="79"/>
    </row>
    <row r="485" spans="17:52" x14ac:dyDescent="0.2">
      <c r="Q485" s="85"/>
      <c r="R485" s="85"/>
      <c r="S485" s="85"/>
      <c r="T485" s="85"/>
      <c r="U485" s="85"/>
      <c r="V485" s="85"/>
      <c r="W485" s="85"/>
      <c r="X485" s="85"/>
      <c r="Y485" s="12"/>
      <c r="Z485" s="12"/>
      <c r="AM485" s="87"/>
      <c r="AN485" s="87"/>
      <c r="AS485" s="87"/>
      <c r="AT485" s="87"/>
      <c r="AY485" s="87"/>
      <c r="AZ485" s="87"/>
    </row>
    <row r="486" spans="17:52" ht="13.5" x14ac:dyDescent="0.2">
      <c r="Q486" s="94"/>
      <c r="R486" s="94"/>
      <c r="S486" s="87"/>
      <c r="T486" s="87"/>
      <c r="U486" s="87"/>
      <c r="V486" s="87"/>
      <c r="W486" s="85"/>
      <c r="X486" s="87"/>
      <c r="Y486" s="28"/>
      <c r="Z486" s="28"/>
      <c r="AM486" s="87"/>
      <c r="AN486" s="87"/>
      <c r="AS486" s="87"/>
      <c r="AT486" s="87"/>
      <c r="AY486" s="87"/>
      <c r="AZ486" s="87"/>
    </row>
    <row r="487" spans="17:52" ht="13.5" x14ac:dyDescent="0.2">
      <c r="Q487" s="94"/>
      <c r="R487" s="94"/>
      <c r="S487" s="87"/>
      <c r="T487" s="87"/>
      <c r="U487" s="87"/>
      <c r="V487" s="87"/>
      <c r="W487" s="85"/>
      <c r="X487" s="87"/>
      <c r="Y487" s="28"/>
      <c r="Z487" s="28"/>
      <c r="AM487" s="85"/>
      <c r="AN487" s="85"/>
      <c r="AS487" s="85"/>
      <c r="AT487" s="85"/>
      <c r="AY487" s="85"/>
      <c r="AZ487" s="85"/>
    </row>
    <row r="488" spans="17:52" x14ac:dyDescent="0.2">
      <c r="Q488" s="85"/>
      <c r="R488" s="85"/>
      <c r="S488" s="79"/>
      <c r="T488" s="79"/>
      <c r="U488" s="79"/>
      <c r="V488" s="79"/>
      <c r="W488" s="85"/>
      <c r="X488" s="79"/>
      <c r="Y488" s="12"/>
      <c r="Z488" s="12"/>
      <c r="AM488" s="87"/>
      <c r="AN488" s="87"/>
      <c r="AS488" s="87"/>
      <c r="AT488" s="87"/>
      <c r="AY488" s="87"/>
      <c r="AZ488" s="87"/>
    </row>
    <row r="489" spans="17:52" x14ac:dyDescent="0.2">
      <c r="Q489" s="85"/>
      <c r="R489" s="85"/>
      <c r="S489" s="79"/>
      <c r="T489" s="79"/>
      <c r="U489" s="79"/>
      <c r="V489" s="79"/>
      <c r="W489" s="85"/>
      <c r="X489" s="79"/>
      <c r="Y489" s="12"/>
      <c r="Z489" s="12"/>
      <c r="AM489" s="87"/>
      <c r="AN489" s="87"/>
      <c r="AS489" s="87"/>
      <c r="AT489" s="87"/>
      <c r="AY489" s="87"/>
      <c r="AZ489" s="87"/>
    </row>
    <row r="490" spans="17:52" x14ac:dyDescent="0.2">
      <c r="Q490" s="85"/>
      <c r="R490" s="85"/>
      <c r="S490" s="79"/>
      <c r="T490" s="79"/>
      <c r="U490" s="79"/>
      <c r="V490" s="79"/>
      <c r="W490" s="85"/>
      <c r="X490" s="79"/>
      <c r="Y490" s="12"/>
      <c r="Z490" s="12"/>
      <c r="AM490" s="85"/>
      <c r="AN490" s="85"/>
      <c r="AS490" s="85"/>
      <c r="AT490" s="85"/>
      <c r="AY490" s="85"/>
      <c r="AZ490" s="85"/>
    </row>
    <row r="491" spans="17:52" ht="13.5" x14ac:dyDescent="0.2">
      <c r="Q491" s="94"/>
      <c r="R491" s="94"/>
      <c r="S491" s="87"/>
      <c r="T491" s="87"/>
      <c r="U491" s="87"/>
      <c r="V491" s="87"/>
      <c r="W491" s="85"/>
      <c r="X491" s="87"/>
      <c r="Y491" s="28"/>
      <c r="Z491" s="28"/>
      <c r="AM491" s="94"/>
      <c r="AN491" s="94"/>
      <c r="AS491" s="94"/>
      <c r="AT491" s="94"/>
      <c r="AY491" s="94"/>
      <c r="AZ491" s="94"/>
    </row>
    <row r="492" spans="17:52" ht="13.5" x14ac:dyDescent="0.2">
      <c r="Q492" s="94"/>
      <c r="R492" s="94"/>
      <c r="S492" s="87"/>
      <c r="T492" s="87"/>
      <c r="U492" s="87"/>
      <c r="V492" s="87"/>
      <c r="W492" s="85"/>
      <c r="X492" s="87"/>
      <c r="Y492" s="28"/>
      <c r="Z492" s="28"/>
      <c r="AM492" s="87"/>
      <c r="AN492" s="87"/>
      <c r="AS492" s="87"/>
      <c r="AT492" s="87"/>
      <c r="AY492" s="87"/>
      <c r="AZ492" s="87"/>
    </row>
    <row r="493" spans="17:52" x14ac:dyDescent="0.2">
      <c r="Q493" s="85"/>
      <c r="R493" s="85"/>
      <c r="S493" s="85"/>
      <c r="T493" s="85"/>
      <c r="U493" s="85"/>
      <c r="V493" s="85"/>
      <c r="W493" s="85"/>
      <c r="X493" s="85"/>
      <c r="Y493" s="12"/>
      <c r="Z493" s="12"/>
      <c r="AM493" s="87"/>
      <c r="AN493" s="87"/>
      <c r="AS493" s="87"/>
      <c r="AT493" s="87"/>
      <c r="AY493" s="87"/>
      <c r="AZ493" s="87"/>
    </row>
    <row r="494" spans="17:52" ht="13.5" x14ac:dyDescent="0.2">
      <c r="Q494" s="94"/>
      <c r="R494" s="94"/>
      <c r="S494" s="87"/>
      <c r="T494" s="87"/>
      <c r="U494" s="87"/>
      <c r="V494" s="87"/>
      <c r="W494" s="85"/>
      <c r="X494" s="87"/>
      <c r="Y494" s="28"/>
      <c r="Z494" s="28"/>
      <c r="AM494" s="17"/>
      <c r="AN494" s="17"/>
      <c r="AS494" s="17"/>
      <c r="AT494" s="17"/>
      <c r="AY494" s="17"/>
      <c r="AZ494" s="17"/>
    </row>
    <row r="495" spans="17:52" ht="13.5" x14ac:dyDescent="0.2">
      <c r="Q495" s="94"/>
      <c r="R495" s="94"/>
      <c r="S495" s="87"/>
      <c r="T495" s="87"/>
      <c r="U495" s="87"/>
      <c r="V495" s="87"/>
      <c r="W495" s="85"/>
      <c r="X495" s="87"/>
      <c r="Y495" s="28"/>
      <c r="Z495" s="28"/>
    </row>
    <row r="496" spans="17:52" x14ac:dyDescent="0.2">
      <c r="Q496" s="85"/>
      <c r="R496" s="85"/>
      <c r="S496" s="85"/>
      <c r="T496" s="85"/>
      <c r="U496" s="85"/>
      <c r="V496" s="85"/>
      <c r="W496" s="85"/>
      <c r="X496" s="85"/>
      <c r="Y496" s="12"/>
      <c r="Z496" s="12"/>
    </row>
    <row r="497" spans="17:26" ht="13.5" x14ac:dyDescent="0.2">
      <c r="Q497" s="94"/>
      <c r="R497" s="94"/>
      <c r="S497" s="94"/>
      <c r="T497" s="94"/>
      <c r="U497" s="94"/>
      <c r="V497" s="94"/>
      <c r="W497" s="85"/>
      <c r="X497" s="94"/>
      <c r="Y497" s="12"/>
      <c r="Z497" s="12"/>
    </row>
    <row r="498" spans="17:26" ht="13.5" x14ac:dyDescent="0.2">
      <c r="Q498" s="94"/>
      <c r="R498" s="94"/>
      <c r="S498" s="87"/>
      <c r="T498" s="87"/>
      <c r="U498" s="87"/>
      <c r="V498" s="87"/>
      <c r="W498" s="85"/>
      <c r="X498" s="87"/>
      <c r="Y498" s="28"/>
      <c r="Z498" s="28"/>
    </row>
    <row r="499" spans="17:26" ht="13.5" x14ac:dyDescent="0.2">
      <c r="Q499" s="94"/>
      <c r="R499" s="94"/>
      <c r="S499" s="87"/>
      <c r="T499" s="87"/>
      <c r="U499" s="87"/>
      <c r="V499" s="87"/>
      <c r="W499" s="85"/>
      <c r="X499" s="87"/>
      <c r="Y499" s="28"/>
      <c r="Z499" s="28"/>
    </row>
    <row r="500" spans="17:26" x14ac:dyDescent="0.2">
      <c r="W500" s="136"/>
      <c r="X500" s="17"/>
    </row>
    <row r="501" spans="17:26" x14ac:dyDescent="0.2">
      <c r="Q501" s="137"/>
    </row>
    <row r="503" spans="17:26" x14ac:dyDescent="0.2">
      <c r="R503" s="84"/>
      <c r="S503" s="82"/>
      <c r="T503" s="82"/>
      <c r="U503" s="82"/>
      <c r="V503" s="82"/>
    </row>
  </sheetData>
  <mergeCells count="68">
    <mergeCell ref="AK8:AK9"/>
    <mergeCell ref="AL8:AL9"/>
    <mergeCell ref="AK7:AL7"/>
    <mergeCell ref="AT8:AT9"/>
    <mergeCell ref="AS8:AS9"/>
    <mergeCell ref="AS7:AT7"/>
    <mergeCell ref="AQ8:AQ9"/>
    <mergeCell ref="AQ7:AR7"/>
    <mergeCell ref="AR8:AR9"/>
    <mergeCell ref="AN8:AN9"/>
    <mergeCell ref="AO8:AO9"/>
    <mergeCell ref="AP8:AP9"/>
    <mergeCell ref="AO7:AP7"/>
    <mergeCell ref="AM7:AN7"/>
    <mergeCell ref="AM8:AM9"/>
    <mergeCell ref="R7:Z7"/>
    <mergeCell ref="AF8:AF9"/>
    <mergeCell ref="Q7:Q9"/>
    <mergeCell ref="R8:R9"/>
    <mergeCell ref="S8:U8"/>
    <mergeCell ref="V8:V9"/>
    <mergeCell ref="W8:W9"/>
    <mergeCell ref="X8:Y8"/>
    <mergeCell ref="AB8:AB9"/>
    <mergeCell ref="AA7:AA9"/>
    <mergeCell ref="AB7:AJ7"/>
    <mergeCell ref="AC8:AE8"/>
    <mergeCell ref="AH8:AI8"/>
    <mergeCell ref="AJ8:AJ9"/>
    <mergeCell ref="AG8:AG9"/>
    <mergeCell ref="N8:O8"/>
    <mergeCell ref="B7:B9"/>
    <mergeCell ref="C7:C9"/>
    <mergeCell ref="F7:F9"/>
    <mergeCell ref="E7:E9"/>
    <mergeCell ref="D7:D9"/>
    <mergeCell ref="G7:G9"/>
    <mergeCell ref="V1:Z1"/>
    <mergeCell ref="V2:Z2"/>
    <mergeCell ref="AF1:AJ1"/>
    <mergeCell ref="AF2:AJ2"/>
    <mergeCell ref="Z8:Z9"/>
    <mergeCell ref="L1:P1"/>
    <mergeCell ref="L2:P2"/>
    <mergeCell ref="H7:P7"/>
    <mergeCell ref="L8:L9"/>
    <mergeCell ref="P8:P9"/>
    <mergeCell ref="A6:O6"/>
    <mergeCell ref="A7:A9"/>
    <mergeCell ref="H8:H9"/>
    <mergeCell ref="I8:K8"/>
    <mergeCell ref="M8:M9"/>
    <mergeCell ref="AX1:BB1"/>
    <mergeCell ref="AX2:BB2"/>
    <mergeCell ref="AL1:AP1"/>
    <mergeCell ref="AL2:AP2"/>
    <mergeCell ref="AZ8:AZ9"/>
    <mergeCell ref="BA8:BA9"/>
    <mergeCell ref="BB8:BB9"/>
    <mergeCell ref="AW7:AX7"/>
    <mergeCell ref="AU8:AU9"/>
    <mergeCell ref="AV8:AV9"/>
    <mergeCell ref="AW8:AW9"/>
    <mergeCell ref="AX8:AX9"/>
    <mergeCell ref="AY8:AY9"/>
    <mergeCell ref="AY7:AZ7"/>
    <mergeCell ref="BA7:BB7"/>
    <mergeCell ref="AU7:AV7"/>
  </mergeCells>
  <dataValidations count="2">
    <dataValidation type="list" allowBlank="1" showInputMessage="1" showErrorMessage="1" sqref="A12:A13 A75:A80 A26:A30" xr:uid="{00000000-0002-0000-0000-000000000000}">
      <formula1>#REF!</formula1>
    </dataValidation>
    <dataValidation type="list" allowBlank="1" showInputMessage="1" showErrorMessage="1" sqref="A31:A32 A153 A164 A180 A81:A82 A103 A112 A213 A368 A329 A340 A418:A420 A71:A73 A68:A69 A63:A65 A61 A55:A57 A51:A53 A47:A49 A40 A42:A44 A252:A259 A304:A310" xr:uid="{34663817-40F2-42F2-BF48-05E6260B847A}">
      <formula1>#REF!</formula1>
    </dataValidation>
  </dataValidations>
  <printOptions horizontalCentered="1"/>
  <pageMargins left="0" right="0" top="0.59055118110236227" bottom="0.70866141732283472" header="0.39370078740157483" footer="0"/>
  <pageSetup paperSize="9" scale="50" fitToHeight="20" pageOrder="overThenDown" orientation="landscape" r:id="rId1"/>
  <headerFooter>
    <oddHeader>&amp;C&amp;"Times New Roman,Félkövér"&amp;11
 2020. évi saját hatáskörben végzett intézményi beruházások, 
felhalmozási célú  visszatérítendő támogatások, kölcsönök nyújtása, törlesztése</oddHeader>
  </headerFooter>
  <rowBreaks count="13" manualBreakCount="13">
    <brk id="54" max="53" man="1"/>
    <brk id="92" max="53" man="1"/>
    <brk id="124" max="53" man="1"/>
    <brk id="163" max="53" man="1"/>
    <brk id="200" max="53" man="1"/>
    <brk id="222" max="53" man="1"/>
    <brk id="256" max="53" man="1"/>
    <brk id="287" max="53" man="1"/>
    <brk id="307" max="53" man="1"/>
    <brk id="339" max="53" man="1"/>
    <brk id="369" max="53" man="1"/>
    <brk id="397" max="53" man="1"/>
    <brk id="428" max="16383" man="1"/>
  </rowBreaks>
  <colBreaks count="3" manualBreakCount="3">
    <brk id="16" max="1048575" man="1"/>
    <brk id="26" max="1048575" man="1"/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5'a beruházás</vt:lpstr>
      <vt:lpstr>'5''a beruházás'!Nyomtatási_cím</vt:lpstr>
      <vt:lpstr>'5''a beruházás'!Nyomtatási_terület</vt:lpstr>
    </vt:vector>
  </TitlesOfParts>
  <Company>Főpolgármesteri Hivatal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Lótos Tibor Ádám</dc:creator>
  <cp:lastModifiedBy>Rózsahegyi Szilárd Rezső</cp:lastModifiedBy>
  <cp:lastPrinted>2020-06-17T08:35:32Z</cp:lastPrinted>
  <dcterms:created xsi:type="dcterms:W3CDTF">2010-01-30T14:00:16Z</dcterms:created>
  <dcterms:modified xsi:type="dcterms:W3CDTF">2020-06-19T07:12:36Z</dcterms:modified>
</cp:coreProperties>
</file>