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mocsanam\Desktop\"/>
    </mc:Choice>
  </mc:AlternateContent>
  <xr:revisionPtr revIDLastSave="0" documentId="8_{EDC61AD3-522C-4CB7-A112-91FF18F53909}" xr6:coauthVersionLast="44" xr6:coauthVersionMax="44" xr10:uidLastSave="{00000000-0000-0000-0000-000000000000}"/>
  <bookViews>
    <workbookView xWindow="1950" yWindow="1950" windowWidth="21600" windowHeight="11385" xr2:uid="{00000000-000D-0000-FFFF-FFFF00000000}"/>
  </bookViews>
  <sheets>
    <sheet name="Összesítő" sheetId="14" r:id="rId1"/>
    <sheet name="Kábel kiváltás" sheetId="12" r:id="rId2"/>
    <sheet name="283. tárgyaló" sheetId="17" r:id="rId3"/>
    <sheet name="Oktatóterem" sheetId="18" r:id="rId4"/>
    <sheet name="Elosztó+kábel megszüntetése" sheetId="19" r:id="rId5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18" l="1"/>
  <c r="H5" i="17"/>
  <c r="H6" i="17"/>
  <c r="H7" i="17"/>
  <c r="H8" i="17"/>
  <c r="H9" i="17"/>
  <c r="H10" i="17"/>
  <c r="H12" i="17"/>
  <c r="H13" i="17"/>
  <c r="H15" i="17"/>
  <c r="H16" i="17"/>
  <c r="H18" i="17"/>
  <c r="H19" i="17"/>
  <c r="H20" i="17"/>
  <c r="H21" i="17"/>
  <c r="H22" i="17"/>
  <c r="H23" i="17"/>
  <c r="H25" i="17"/>
  <c r="H26" i="17"/>
  <c r="G5" i="17"/>
  <c r="G6" i="17"/>
  <c r="G7" i="17"/>
  <c r="G8" i="17"/>
  <c r="G9" i="17"/>
  <c r="G10" i="17"/>
  <c r="G12" i="17"/>
  <c r="G13" i="17"/>
  <c r="G15" i="17"/>
  <c r="G16" i="17"/>
  <c r="G18" i="17"/>
  <c r="G19" i="17"/>
  <c r="G20" i="17"/>
  <c r="G21" i="17"/>
  <c r="G22" i="17"/>
  <c r="G23" i="17"/>
  <c r="G25" i="17"/>
  <c r="G26" i="17"/>
  <c r="H27" i="17"/>
  <c r="C18" i="14"/>
  <c r="B18" i="14"/>
  <c r="G24" i="12"/>
  <c r="H6" i="12"/>
  <c r="H7" i="12"/>
  <c r="H8" i="12"/>
  <c r="H9" i="12"/>
  <c r="H10" i="12"/>
  <c r="H11" i="12"/>
  <c r="H12" i="12"/>
  <c r="H13" i="12"/>
  <c r="H15" i="12"/>
  <c r="H17" i="12"/>
  <c r="H19" i="12"/>
  <c r="H21" i="12"/>
  <c r="H23" i="12"/>
  <c r="G6" i="12"/>
  <c r="G7" i="12"/>
  <c r="G8" i="12"/>
  <c r="G9" i="12"/>
  <c r="G10" i="12"/>
  <c r="G11" i="12"/>
  <c r="G12" i="12"/>
  <c r="G13" i="12"/>
  <c r="G15" i="12"/>
  <c r="G17" i="12"/>
  <c r="G19" i="12"/>
  <c r="G21" i="12"/>
  <c r="G23" i="12"/>
  <c r="H8" i="18"/>
  <c r="H5" i="18"/>
  <c r="H6" i="18"/>
  <c r="H7" i="18"/>
  <c r="H10" i="18"/>
  <c r="H11" i="18"/>
  <c r="H13" i="18"/>
  <c r="H14" i="18"/>
  <c r="H16" i="18"/>
  <c r="H17" i="18"/>
  <c r="H18" i="18"/>
  <c r="H20" i="18"/>
  <c r="H22" i="18"/>
  <c r="C21" i="14"/>
  <c r="G8" i="18"/>
  <c r="G13" i="18"/>
  <c r="G14" i="18"/>
  <c r="G11" i="18"/>
  <c r="G16" i="18"/>
  <c r="G17" i="18"/>
  <c r="G5" i="18"/>
  <c r="G6" i="18"/>
  <c r="G7" i="18"/>
  <c r="G10" i="18"/>
  <c r="G18" i="18"/>
  <c r="G20" i="18"/>
  <c r="G22" i="18"/>
  <c r="B21" i="14"/>
  <c r="H17" i="19"/>
  <c r="H14" i="19"/>
  <c r="H5" i="19"/>
  <c r="H6" i="19"/>
  <c r="H8" i="19"/>
  <c r="H10" i="19"/>
  <c r="H12" i="19"/>
  <c r="H13" i="19"/>
  <c r="H15" i="19"/>
  <c r="H19" i="19"/>
  <c r="H20" i="19"/>
  <c r="H21" i="19"/>
  <c r="H23" i="19"/>
  <c r="H25" i="19"/>
  <c r="C19" i="14"/>
  <c r="G17" i="19"/>
  <c r="G14" i="19"/>
  <c r="G5" i="19"/>
  <c r="G6" i="19"/>
  <c r="G8" i="19"/>
  <c r="G10" i="19"/>
  <c r="G12" i="19"/>
  <c r="G13" i="19"/>
  <c r="G15" i="19"/>
  <c r="G19" i="19"/>
  <c r="G20" i="19"/>
  <c r="G21" i="19"/>
  <c r="G23" i="19"/>
  <c r="G25" i="19"/>
  <c r="B19" i="14"/>
  <c r="C20" i="14"/>
  <c r="B20" i="14"/>
  <c r="B23" i="14"/>
  <c r="C23" i="14"/>
  <c r="C25" i="14"/>
</calcChain>
</file>

<file path=xl/sharedStrings.xml><?xml version="1.0" encoding="utf-8"?>
<sst xmlns="http://schemas.openxmlformats.org/spreadsheetml/2006/main" count="245" uniqueCount="123">
  <si>
    <t>Munkanem megnevezése</t>
  </si>
  <si>
    <t>Anyag összege</t>
  </si>
  <si>
    <t>Díj összege</t>
  </si>
  <si>
    <t>Ssz.</t>
  </si>
  <si>
    <t>Anyag egységár</t>
  </si>
  <si>
    <t>Díj egységre</t>
  </si>
  <si>
    <t>Anyag összesen</t>
  </si>
  <si>
    <t>Díj összesen</t>
  </si>
  <si>
    <t>Munkanem összesen:</t>
  </si>
  <si>
    <t>m</t>
  </si>
  <si>
    <t>Összesen:</t>
  </si>
  <si>
    <t>klt</t>
  </si>
  <si>
    <t>óra</t>
  </si>
  <si>
    <t>1.</t>
  </si>
  <si>
    <t>2.</t>
  </si>
  <si>
    <t>3.</t>
  </si>
  <si>
    <t>4.</t>
  </si>
  <si>
    <t>5.</t>
  </si>
  <si>
    <t>6.</t>
  </si>
  <si>
    <t>Mindösszesen:</t>
  </si>
  <si>
    <t>Főösszesítő</t>
  </si>
  <si>
    <t>Framtid Group Kft.</t>
  </si>
  <si>
    <t>Székhely: 1143 Budapest, Besnyői utca 13.</t>
  </si>
  <si>
    <t>Postacím: 1075 Budapest, Károly körút 9.</t>
  </si>
  <si>
    <t>Telefon: +36-30-910-8600</t>
  </si>
  <si>
    <t>E-mail: framtid@framtidgroup.hu</t>
  </si>
  <si>
    <t>Pénzforgalmi jelzőszám: 10701252-69044553-51100005</t>
  </si>
  <si>
    <t>Adószám: 25278985-2-42</t>
  </si>
  <si>
    <t>Tétel</t>
  </si>
  <si>
    <t>4x240/50 mm2 kábel toldása szakadófejes toldókészlettel, zsugorcsövezve</t>
  </si>
  <si>
    <t>Gépi földmunka</t>
  </si>
  <si>
    <t>AYCWY 4x240/50mm2 földkábel, fektetéssel</t>
  </si>
  <si>
    <t>Kábelárok visszatöltés szabvány szerinti rétegrendben</t>
  </si>
  <si>
    <t>Segédanyagok, egyéb tételek (kábelfedlap, jelölőszalag, hulladékkezelés, stb.)</t>
  </si>
  <si>
    <t>Hálózat lekapcsolás, visszakapcsolás</t>
  </si>
  <si>
    <t>Mérések, jegyzőkönyvek</t>
  </si>
  <si>
    <t>Kézi talajkiemelés, térkőbontás, támfal bontás, átfúrás, helyreállítás</t>
  </si>
  <si>
    <t>7.</t>
  </si>
  <si>
    <t>8.</t>
  </si>
  <si>
    <t>Kábeltartók, nyomvonalak</t>
  </si>
  <si>
    <t>41x41x1,5mm -es szerelősín, kábel bilincsekkel</t>
  </si>
  <si>
    <t>Kábel</t>
  </si>
  <si>
    <t xml:space="preserve">NSGA-Fü 1x240mm2 kábel kábeltálcán, kábellétrán elhelyezve, vagy védőcsőbe húzva
</t>
  </si>
  <si>
    <t>Elosztó</t>
  </si>
  <si>
    <t xml:space="preserve">E-V-K 1600A-es kábelváltó elosztó, AYCWY 5// 4x240/50mm2 kábel fogadásával 
és 4// 4x1x240 + 2x1x240mm2 NSGA-Fü elmenő kábel leágazás előkészítésésvel </t>
  </si>
  <si>
    <t>Egyéb</t>
  </si>
  <si>
    <t>Szerelési segédanyagok: Kötőelemek (saru, csavar, feliratok, kábelkötegelő, stb….)</t>
  </si>
  <si>
    <t xml:space="preserve">m      </t>
  </si>
  <si>
    <t>Csatlakozások</t>
  </si>
  <si>
    <t xml:space="preserve">85x85-ös A11-es OBO Bettermann kötődoboz </t>
  </si>
  <si>
    <t>Kábelek</t>
  </si>
  <si>
    <t xml:space="preserve">NYM-J kábel kábeltálcán, kábellétrán elhelyezve, vagy védőcsőbe húzva, 3x1,5mm2
</t>
  </si>
  <si>
    <t>Kábeltartók, védőcsövek, nyomvonalak</t>
  </si>
  <si>
    <t>Vékonyfalú, műanyag védőcső süllyesztett szereléssel</t>
  </si>
  <si>
    <t>Horonyvésés téglafalban</t>
  </si>
  <si>
    <t xml:space="preserve">Szerelvény doboz előnyomott bevezetésekkel vakolat alá szerelve, Ø 65 mm, 45 mm mély 71 mm-es szabvány távolsághoz csavaros szerelvény rögzítéshez
</t>
  </si>
  <si>
    <t xml:space="preserve">NYM-J kábel kábeltálcán, kábellétrán elhelyezve, vagy védőcsőbe húzva, 3x2,5mm2
</t>
  </si>
  <si>
    <t xml:space="preserve">II.s. + F egyes dug. alj. (16A) süllyesztetten szerelve, egyes kerettel
Schneider SEDNA fehér színű
</t>
  </si>
  <si>
    <t>Szerelési segédanyagok: Kötőelemek (gipsz, saru, csavar, feliratok, kábelkötegelő, stb….)</t>
  </si>
  <si>
    <t>db</t>
  </si>
  <si>
    <t xml:space="preserve">db     </t>
  </si>
  <si>
    <t>Symalen M25-19 hajlékony Polietilén védőcső  nagy mechanikai igénybevételre, süllyesztetten betonba, födémbe ill. aljzatba szerelve,elágazó és szerelvény dobozokkal csatlakoztatva</t>
  </si>
  <si>
    <t>Symalen M40-32 hajlékony Polietilén védőcső  nagy mechanikai igénybevételre, süllyesztetten betonba, födémbe ill. aljzatba szerelve,elágazó és szerelvény dobozokkal csatlakoztatva</t>
  </si>
  <si>
    <t>Padlódoboz fészekvésés, rögzítése betonba</t>
  </si>
  <si>
    <t>Horonyvésés betonban</t>
  </si>
  <si>
    <t>Szerelvények</t>
  </si>
  <si>
    <t xml:space="preserve">II.s. + F egyes dug. alj. (16A) süllyesztetten szerelve, egyes kerettel
Schneider SEDNA piros színű
</t>
  </si>
  <si>
    <t xml:space="preserve">Csillárkapcsoló, egyes kerettel Schneider SEDNA fehér színű
</t>
  </si>
  <si>
    <t xml:space="preserve">Mosaic 1xdugalj fehér színben </t>
  </si>
  <si>
    <t>Álpadló csatlakozó 16M 568/5mm csapófedél,szürke</t>
  </si>
  <si>
    <t xml:space="preserve">Padlódoboz süllyesztett 16M betonozó beépítő doboz 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</si>
  <si>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</si>
  <si>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</si>
  <si>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</si>
  <si>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</si>
  <si>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</si>
  <si>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</si>
  <si>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</si>
  <si>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</si>
  <si>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</si>
  <si>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Homlokzati kábelek kiváltása</t>
  </si>
  <si>
    <t>Tervezés</t>
  </si>
  <si>
    <t>Átadásidokumentáció készítése, papír formátumban 2db, elektronikusan 1db</t>
  </si>
  <si>
    <t>Nyomvonalak, kábeltartók, védőcsövek</t>
  </si>
  <si>
    <t xml:space="preserve">Perforált acéllemez kábeltálca, mennyezetről lógatva vagy oldalfalra konzolos tartóra szerelve, Méret: 60 mm oldalfalmagasság x 300 mm szélesség épületen belül,  </t>
  </si>
  <si>
    <t>Basor 300x60mm horganyzott perforált kábeltálcához oldalfali konzol</t>
  </si>
  <si>
    <t xml:space="preserve">Nagyfesztávú kábellétra  mennyezetről lógatva vagy oldalfalra konzolos tartóra szerelve, erősáramú kábele részére, 
200 mm-es szélességben </t>
  </si>
  <si>
    <t>Kábellétra építés, mennyezetről lógatva vagy oldalfalra konzolos tartóra szerelve. Méret: 60 mm oldalfalmagasság x 400 mm szélesség épületen belül</t>
  </si>
  <si>
    <t>Kábelek, vezetékek</t>
  </si>
  <si>
    <t>NYCWY 0,6/1 kV; Erősáramú kábel tömör, vagy sodrott rézvezetővel, PVC szigeteléssel, védőcsőbe húzva, vagy szerelőtálcában vezetve</t>
  </si>
  <si>
    <t>Jegyzőkönyvek</t>
  </si>
  <si>
    <t xml:space="preserve">Érintésvédelmi mérés és jegyzőkönyv készítése,  a 40/2017 (XII.4.) NGM rendelet (VMBSZ) és a 14/2004. IV.19.) FMM rendeletekben előírtak szerint
</t>
  </si>
  <si>
    <t>MSZ HD 60364-6:2017 szabvány szerint első ellenőrzés keretében:
- érintésvédelem a 40/2017 (XII.4.) NGM rendelet (VMBSZ) és a 14/2004. IV.19.) FMM rendeletekben előírtak szerint
mérés és jegyzőkönyv készítése</t>
  </si>
  <si>
    <t>Kábelek szigetelési ellenállás mérése - mérési jegyzőkönyv</t>
  </si>
  <si>
    <t>Egyéb tételek</t>
  </si>
  <si>
    <t>Segédanyagok (gipsz, dübel, leütőszög, rögzítő heveder vezetékösszekötők, saruk, wago stb. )</t>
  </si>
  <si>
    <t>Főpolgármesteri Hivatal konyha, betáp kábel nyomvonal kiviteli terv készítése</t>
  </si>
  <si>
    <t>fm</t>
  </si>
  <si>
    <t>Bontás</t>
  </si>
  <si>
    <t>Meglévő elosztó, vezetékcsatornák bontása, szükségtelen erősáramú kábelek, és elektronikai elemek kibontása, bontott anyagok hulladékkezelése</t>
  </si>
  <si>
    <t>Építészet</t>
  </si>
  <si>
    <t>Alépítmény feltárása, védőcsövek fektetése, faláttörések elkészítése, helyreállítással</t>
  </si>
  <si>
    <t>Mennyiség Egység</t>
  </si>
  <si>
    <t xml:space="preserve">Bárczy Kapcsolótér 2 darab 240 mmm2 kábel kiváltása homlokzatról </t>
  </si>
  <si>
    <t xml:space="preserve">12. </t>
  </si>
  <si>
    <t>Járulékos munkák</t>
  </si>
  <si>
    <t xml:space="preserve">Anyag + díj összesen: </t>
  </si>
  <si>
    <t xml:space="preserve">Anyag+ Díj összesen: </t>
  </si>
  <si>
    <t>Mennyiség egység</t>
  </si>
  <si>
    <t xml:space="preserve">A megjelenített árak az ÁFÁ-t nem tartalmazzák! </t>
  </si>
  <si>
    <t>ÁRAJÁNLAT</t>
  </si>
  <si>
    <t xml:space="preserve">Budapest, 2020. 12.03. </t>
  </si>
  <si>
    <t xml:space="preserve">Süle Gábor </t>
  </si>
  <si>
    <t>ügyvezető</t>
  </si>
  <si>
    <t>….............................</t>
  </si>
  <si>
    <t xml:space="preserve">Keresztszárny 282. sz. helység tárgyalóvá alakításának villamos lalpszerelési munkái </t>
  </si>
  <si>
    <t>Keresztszárny IV. 6-7 sz helység Oktatóteremmé való alakításának villamos alapszerelési munkái</t>
  </si>
  <si>
    <t>Városháza  Keresztszárny erősáramú hálózat rekonstrukció Szerződésmódosítás keretében végzendő munkákról</t>
  </si>
  <si>
    <t>klt.</t>
  </si>
  <si>
    <t>Elosztó és Kábel megszüntetése</t>
  </si>
  <si>
    <t>Elosztó és kábel megszüntetése, K  jelű új kapcsolótérre való forgatása</t>
  </si>
  <si>
    <t>IV. emelet 6-7 sz. oktatóterem</t>
  </si>
  <si>
    <t>282. tárgyaló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</si>
</sst>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12"/>
      <color theme="1"/>
      <name val="Times New Roman"/>
      <family val="1"/>
    </font>
    <font>
      <sz val="8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0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Arial"/>
      <family val="2"/>
      <charset val="238"/>
    </font>
    <font>
      <b/>
      <sz val="11"/>
      <color theme="1"/>
      <name val="Times New Roman CE"/>
      <charset val="238"/>
    </font>
    <font>
      <sz val="11"/>
      <color theme="1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164" fontId="2" fillId="3" borderId="4" xfId="0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164" fontId="4" fillId="3" borderId="4" xfId="0" applyNumberFormat="1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vertical="top" wrapText="1"/>
    </xf>
    <xf numFmtId="164" fontId="1" fillId="3" borderId="2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" fillId="3" borderId="2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64" fontId="1" fillId="0" borderId="2" xfId="0" applyNumberFormat="1" applyFont="1" applyBorder="1" applyAlignment="1">
      <alignment vertical="center" wrapText="1"/>
    </xf>
    <xf numFmtId="0" fontId="1" fillId="3" borderId="0" xfId="0" applyFont="1" applyFill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center" vertical="top" wrapText="1"/>
    </xf>
    <xf numFmtId="0" fontId="10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152400</xdr:rowOff>
    </xdr:from>
    <xdr:to>
      <xdr:col>3</xdr:col>
      <xdr:colOff>12700</xdr:colOff>
      <xdr:row>2</xdr:row>
      <xdr:rowOff>149225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538D5AED-F2ED-8442-80A3-B375CD604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100" y="152400"/>
          <a:ext cx="1587500" cy="49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28" workbookViewId="0">
      <selection activeCell="A20" sqref="A20"/>
    </sheetView>
  </sheetViews>
  <sheetFormatPr defaultColWidth="9.140625" defaultRowHeight="15.75" x14ac:dyDescent="0.25"/>
  <cols>
    <col min="1" max="1" width="36.42578125" style="6" customWidth="1"/>
    <col min="2" max="3" width="20.7109375" style="6" customWidth="1"/>
    <col min="4" max="16384" width="9.140625" style="6"/>
  </cols>
  <sheetData>
    <row r="1" spans="1:10" ht="23.25" x14ac:dyDescent="0.25">
      <c r="A1" s="30" t="s">
        <v>21</v>
      </c>
    </row>
    <row r="2" spans="1:10" x14ac:dyDescent="0.2">
      <c r="A2" s="31" t="s">
        <v>22</v>
      </c>
    </row>
    <row r="3" spans="1:10" x14ac:dyDescent="0.2">
      <c r="A3" s="31" t="s">
        <v>23</v>
      </c>
    </row>
    <row r="4" spans="1:10" x14ac:dyDescent="0.2">
      <c r="A4" s="31" t="s">
        <v>24</v>
      </c>
    </row>
    <row r="5" spans="1:10" x14ac:dyDescent="0.2">
      <c r="A5" s="31" t="s">
        <v>25</v>
      </c>
    </row>
    <row r="6" spans="1:10" x14ac:dyDescent="0.2">
      <c r="A6" s="31" t="s">
        <v>26</v>
      </c>
    </row>
    <row r="7" spans="1:10" x14ac:dyDescent="0.2">
      <c r="A7" s="31" t="s">
        <v>27</v>
      </c>
    </row>
    <row r="8" spans="1:10" x14ac:dyDescent="0.2">
      <c r="A8" s="31"/>
    </row>
    <row r="9" spans="1:10" x14ac:dyDescent="0.2">
      <c r="A9" s="31"/>
    </row>
    <row r="10" spans="1:10" ht="23.25" x14ac:dyDescent="0.35">
      <c r="A10" s="70" t="s">
        <v>110</v>
      </c>
      <c r="B10" s="70"/>
      <c r="C10" s="70"/>
    </row>
    <row r="12" spans="1:10" ht="62.25" customHeight="1" x14ac:dyDescent="0.25">
      <c r="A12" s="67" t="s">
        <v>117</v>
      </c>
      <c r="B12" s="68"/>
      <c r="C12" s="68"/>
      <c r="D12" s="32"/>
      <c r="E12" s="32"/>
      <c r="F12" s="32"/>
      <c r="G12" s="32"/>
      <c r="H12" s="32"/>
      <c r="I12" s="32"/>
      <c r="J12" s="32"/>
    </row>
    <row r="13" spans="1:10" ht="15.75" customHeight="1" x14ac:dyDescent="0.25">
      <c r="A13" s="55"/>
      <c r="B13" s="34"/>
      <c r="C13" s="34"/>
      <c r="D13" s="32"/>
      <c r="E13" s="32"/>
      <c r="F13" s="32"/>
      <c r="G13" s="32"/>
      <c r="H13" s="32"/>
      <c r="I13" s="32"/>
      <c r="J13" s="32"/>
    </row>
    <row r="15" spans="1:10" ht="22.5" customHeight="1" x14ac:dyDescent="0.25">
      <c r="A15" s="66" t="s">
        <v>20</v>
      </c>
      <c r="B15" s="66"/>
      <c r="C15" s="66"/>
    </row>
    <row r="17" spans="1:3" s="13" customFormat="1" x14ac:dyDescent="0.25">
      <c r="A17" s="14" t="s">
        <v>0</v>
      </c>
      <c r="B17" s="14" t="s">
        <v>1</v>
      </c>
      <c r="C17" s="14" t="s">
        <v>2</v>
      </c>
    </row>
    <row r="18" spans="1:3" x14ac:dyDescent="0.25">
      <c r="A18" s="11" t="s">
        <v>80</v>
      </c>
      <c r="B18" s="12">
        <f>'Kábel kiváltás'!G23</f>
        <v>6689838</v>
      </c>
      <c r="C18" s="12">
        <f>'Kábel kiváltás'!H23</f>
        <v>3707667</v>
      </c>
    </row>
    <row r="19" spans="1:3" x14ac:dyDescent="0.25">
      <c r="A19" s="11" t="s">
        <v>119</v>
      </c>
      <c r="B19" s="12">
        <f>'Elosztó+kábel megszüntetése'!G25</f>
        <v>5476154</v>
      </c>
      <c r="C19" s="12">
        <f>'Elosztó+kábel megszüntetése'!H25</f>
        <v>3125566</v>
      </c>
    </row>
    <row r="20" spans="1:3" x14ac:dyDescent="0.25">
      <c r="A20" s="11" t="s">
        <v>122</v>
      </c>
      <c r="B20" s="12">
        <f>'283. tárgyaló'!G26</f>
        <v>599552</v>
      </c>
      <c r="C20" s="12">
        <f>'283. tárgyaló'!H26</f>
        <v>1432185</v>
      </c>
    </row>
    <row r="21" spans="1:3" x14ac:dyDescent="0.25">
      <c r="A21" s="11" t="s">
        <v>121</v>
      </c>
      <c r="B21" s="12">
        <f>Oktatóterem!G22</f>
        <v>692442</v>
      </c>
      <c r="C21" s="12">
        <f>Oktatóterem!H22</f>
        <v>1944451</v>
      </c>
    </row>
    <row r="23" spans="1:3" s="13" customFormat="1" x14ac:dyDescent="0.25">
      <c r="A23" s="25" t="s">
        <v>10</v>
      </c>
      <c r="B23" s="9">
        <f>ROUND(SUM(B18:B22),0)</f>
        <v>13457986</v>
      </c>
      <c r="C23" s="26">
        <f>ROUND(SUM(C18:C22), 0)</f>
        <v>10209869</v>
      </c>
    </row>
    <row r="25" spans="1:3" x14ac:dyDescent="0.25">
      <c r="A25" s="27"/>
      <c r="B25" s="28" t="s">
        <v>19</v>
      </c>
      <c r="C25" s="29">
        <f>B23+C23</f>
        <v>23667855</v>
      </c>
    </row>
    <row r="27" spans="1:3" ht="31.5" customHeight="1" x14ac:dyDescent="0.25">
      <c r="A27" s="69" t="s">
        <v>109</v>
      </c>
      <c r="B27" s="69"/>
    </row>
    <row r="28" spans="1:3" ht="31.5" customHeight="1" x14ac:dyDescent="0.25">
      <c r="A28" s="61"/>
      <c r="B28" s="61"/>
    </row>
    <row r="29" spans="1:3" ht="31.5" customHeight="1" x14ac:dyDescent="0.25">
      <c r="A29" s="61"/>
      <c r="B29" s="61"/>
    </row>
    <row r="32" spans="1:3" x14ac:dyDescent="0.25">
      <c r="A32" s="6" t="s">
        <v>111</v>
      </c>
    </row>
    <row r="33" spans="3:3" ht="19.5" customHeight="1" x14ac:dyDescent="0.25">
      <c r="C33" s="6" t="s">
        <v>114</v>
      </c>
    </row>
    <row r="34" spans="3:3" x14ac:dyDescent="0.25">
      <c r="C34" s="60" t="s">
        <v>112</v>
      </c>
    </row>
    <row r="35" spans="3:3" x14ac:dyDescent="0.25">
      <c r="C35" s="60" t="s">
        <v>113</v>
      </c>
    </row>
  </sheetData>
  <mergeCells count="4">
    <mergeCell ref="A15:C15"/>
    <mergeCell ref="A12:C12"/>
    <mergeCell ref="A27:B27"/>
    <mergeCell ref="A10:C10"/>
  </mergeCells>
  <pageMargins left="0.98425196850393704" right="0.98425196850393704" top="0.98425196850393704" bottom="0.98425196850393704" header="0.43307086614173229" footer="0.43307086614173229"/>
  <pageSetup paperSize="9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4"/>
  <sheetViews>
    <sheetView zoomScale="120" zoomScaleNormal="120" zoomScalePageLayoutView="120" workbookViewId="0">
      <selection activeCell="K15" sqref="K15"/>
    </sheetView>
  </sheetViews>
  <sheetFormatPr defaultColWidth="9.140625" defaultRowHeight="12.75" x14ac:dyDescent="0.25"/>
  <cols>
    <col min="1" max="1" width="4.28515625" style="4" customWidth="1"/>
    <col min="2" max="2" width="32.140625" style="1" customWidth="1"/>
    <col min="3" max="3" width="6.7109375" style="3" customWidth="1"/>
    <col min="4" max="4" width="5" style="1" customWidth="1"/>
    <col min="5" max="6" width="10.28515625" style="3" customWidth="1"/>
    <col min="7" max="7" width="11.28515625" style="3" customWidth="1"/>
    <col min="8" max="8" width="11" style="3" customWidth="1"/>
    <col min="9" max="9" width="15.7109375" style="1" customWidth="1"/>
    <col min="10" max="16384" width="9.140625" style="1"/>
  </cols>
  <sheetData>
    <row r="2" spans="1:8" x14ac:dyDescent="0.25">
      <c r="A2" s="49" t="s">
        <v>103</v>
      </c>
    </row>
    <row r="4" spans="1:8" s="2" customFormat="1" ht="25.5" x14ac:dyDescent="0.25">
      <c r="A4" s="19" t="s">
        <v>3</v>
      </c>
      <c r="B4" s="19" t="s">
        <v>28</v>
      </c>
      <c r="C4" s="71" t="s">
        <v>102</v>
      </c>
      <c r="D4" s="72"/>
      <c r="E4" s="19" t="s">
        <v>4</v>
      </c>
      <c r="F4" s="19" t="s">
        <v>5</v>
      </c>
      <c r="G4" s="19" t="s">
        <v>6</v>
      </c>
      <c r="H4" s="19" t="s">
        <v>7</v>
      </c>
    </row>
    <row r="5" spans="1:8" s="2" customFormat="1" x14ac:dyDescent="0.25">
      <c r="A5" s="45"/>
      <c r="B5" s="46" t="s">
        <v>105</v>
      </c>
      <c r="C5" s="47"/>
      <c r="D5" s="48"/>
      <c r="E5" s="45"/>
      <c r="F5" s="45"/>
      <c r="G5" s="45"/>
      <c r="H5" s="45"/>
    </row>
    <row r="6" spans="1:8" x14ac:dyDescent="0.25">
      <c r="A6" s="33" t="s">
        <v>13</v>
      </c>
      <c r="B6" s="35" t="s">
        <v>30</v>
      </c>
      <c r="C6" s="36">
        <v>8</v>
      </c>
      <c r="D6" s="35" t="s">
        <v>12</v>
      </c>
      <c r="E6" s="37">
        <v>500</v>
      </c>
      <c r="F6" s="37">
        <v>12000</v>
      </c>
      <c r="G6" s="37">
        <f t="shared" ref="G6:G13" si="0">ROUND(C6*E6, 0)</f>
        <v>4000</v>
      </c>
      <c r="H6" s="37">
        <f t="shared" ref="H6:H13" si="1">ROUND(C6*F6, 0)</f>
        <v>96000</v>
      </c>
    </row>
    <row r="7" spans="1:8" ht="25.5" x14ac:dyDescent="0.25">
      <c r="A7" s="33" t="s">
        <v>14</v>
      </c>
      <c r="B7" s="35" t="s">
        <v>36</v>
      </c>
      <c r="C7" s="36">
        <v>1</v>
      </c>
      <c r="D7" s="35" t="s">
        <v>11</v>
      </c>
      <c r="E7" s="37">
        <v>100000</v>
      </c>
      <c r="F7" s="37">
        <v>250000</v>
      </c>
      <c r="G7" s="37">
        <f t="shared" si="0"/>
        <v>100000</v>
      </c>
      <c r="H7" s="37">
        <f t="shared" si="1"/>
        <v>250000</v>
      </c>
    </row>
    <row r="8" spans="1:8" ht="25.5" x14ac:dyDescent="0.25">
      <c r="A8" s="33" t="s">
        <v>15</v>
      </c>
      <c r="B8" s="35" t="s">
        <v>32</v>
      </c>
      <c r="C8" s="36">
        <v>40</v>
      </c>
      <c r="D8" s="35" t="s">
        <v>9</v>
      </c>
      <c r="E8" s="37">
        <v>800</v>
      </c>
      <c r="F8" s="37">
        <v>6500</v>
      </c>
      <c r="G8" s="37">
        <f t="shared" ref="G8" si="2">ROUND(C8*E8, 0)</f>
        <v>32000</v>
      </c>
      <c r="H8" s="37">
        <f t="shared" ref="H8" si="3">ROUND(C8*F8, 0)</f>
        <v>260000</v>
      </c>
    </row>
    <row r="9" spans="1:8" ht="25.5" x14ac:dyDescent="0.25">
      <c r="A9" s="33" t="s">
        <v>16</v>
      </c>
      <c r="B9" s="35" t="s">
        <v>31</v>
      </c>
      <c r="C9" s="36">
        <v>80</v>
      </c>
      <c r="D9" s="35" t="s">
        <v>9</v>
      </c>
      <c r="E9" s="37">
        <v>7987</v>
      </c>
      <c r="F9" s="37">
        <v>3800</v>
      </c>
      <c r="G9" s="37">
        <f t="shared" si="0"/>
        <v>638960</v>
      </c>
      <c r="H9" s="37">
        <f t="shared" si="1"/>
        <v>304000</v>
      </c>
    </row>
    <row r="10" spans="1:8" ht="38.25" x14ac:dyDescent="0.25">
      <c r="A10" s="33" t="s">
        <v>17</v>
      </c>
      <c r="B10" s="35" t="s">
        <v>29</v>
      </c>
      <c r="C10" s="36">
        <v>4</v>
      </c>
      <c r="D10" s="35" t="s">
        <v>11</v>
      </c>
      <c r="E10" s="37">
        <v>106598</v>
      </c>
      <c r="F10" s="37">
        <v>35000</v>
      </c>
      <c r="G10" s="37">
        <f t="shared" si="0"/>
        <v>426392</v>
      </c>
      <c r="H10" s="37">
        <f t="shared" si="1"/>
        <v>140000</v>
      </c>
    </row>
    <row r="11" spans="1:8" x14ac:dyDescent="0.25">
      <c r="A11" s="33" t="s">
        <v>18</v>
      </c>
      <c r="B11" s="35" t="s">
        <v>34</v>
      </c>
      <c r="C11" s="36">
        <v>1</v>
      </c>
      <c r="D11" s="35" t="s">
        <v>11</v>
      </c>
      <c r="E11" s="37">
        <v>0</v>
      </c>
      <c r="F11" s="37">
        <v>35000</v>
      </c>
      <c r="G11" s="37">
        <f t="shared" si="0"/>
        <v>0</v>
      </c>
      <c r="H11" s="37">
        <f t="shared" si="1"/>
        <v>35000</v>
      </c>
    </row>
    <row r="12" spans="1:8" x14ac:dyDescent="0.25">
      <c r="A12" s="33" t="s">
        <v>37</v>
      </c>
      <c r="B12" s="35" t="s">
        <v>35</v>
      </c>
      <c r="C12" s="36">
        <v>1</v>
      </c>
      <c r="D12" s="35" t="s">
        <v>11</v>
      </c>
      <c r="E12" s="37">
        <v>1000</v>
      </c>
      <c r="F12" s="37">
        <v>1000000</v>
      </c>
      <c r="G12" s="37">
        <f t="shared" si="0"/>
        <v>1000</v>
      </c>
      <c r="H12" s="37">
        <f t="shared" si="1"/>
        <v>1000000</v>
      </c>
    </row>
    <row r="13" spans="1:8" ht="38.25" x14ac:dyDescent="0.25">
      <c r="A13" s="33" t="s">
        <v>38</v>
      </c>
      <c r="B13" s="35" t="s">
        <v>33</v>
      </c>
      <c r="C13" s="36">
        <v>1</v>
      </c>
      <c r="D13" s="35" t="s">
        <v>11</v>
      </c>
      <c r="E13" s="37">
        <v>60000</v>
      </c>
      <c r="F13" s="37">
        <v>0</v>
      </c>
      <c r="G13" s="37">
        <f t="shared" si="0"/>
        <v>60000</v>
      </c>
      <c r="H13" s="37">
        <f t="shared" si="1"/>
        <v>0</v>
      </c>
    </row>
    <row r="14" spans="1:8" x14ac:dyDescent="0.25">
      <c r="A14" s="40"/>
      <c r="B14" s="41" t="s">
        <v>39</v>
      </c>
      <c r="C14" s="42"/>
      <c r="D14" s="43"/>
      <c r="E14" s="44"/>
      <c r="F14" s="44"/>
      <c r="G14" s="44"/>
      <c r="H14" s="44"/>
    </row>
    <row r="15" spans="1:8" ht="25.5" x14ac:dyDescent="0.25">
      <c r="A15" s="33" t="s">
        <v>71</v>
      </c>
      <c r="B15" s="35" t="s">
        <v>40</v>
      </c>
      <c r="C15" s="7">
        <v>1</v>
      </c>
      <c r="D15" s="8" t="s">
        <v>11</v>
      </c>
      <c r="E15" s="10">
        <v>35661.599999999999</v>
      </c>
      <c r="F15" s="10">
        <v>19756.526400000002</v>
      </c>
      <c r="G15" s="10">
        <f t="shared" ref="G15:G21" si="4">ROUND(C15*E15, 0)</f>
        <v>35662</v>
      </c>
      <c r="H15" s="10">
        <f t="shared" ref="H15:H21" si="5">ROUND(C15*F15, 0)</f>
        <v>19757</v>
      </c>
    </row>
    <row r="16" spans="1:8" x14ac:dyDescent="0.25">
      <c r="A16" s="40"/>
      <c r="B16" s="51" t="s">
        <v>41</v>
      </c>
      <c r="C16" s="42"/>
      <c r="D16" s="43"/>
      <c r="E16" s="44"/>
      <c r="F16" s="44"/>
      <c r="G16" s="44"/>
      <c r="H16" s="44"/>
    </row>
    <row r="17" spans="1:8" ht="47.25" customHeight="1" x14ac:dyDescent="0.25">
      <c r="A17" s="33" t="s">
        <v>72</v>
      </c>
      <c r="B17" s="35" t="s">
        <v>42</v>
      </c>
      <c r="C17" s="36">
        <v>298</v>
      </c>
      <c r="D17" s="35" t="s">
        <v>47</v>
      </c>
      <c r="E17" s="37">
        <v>9035</v>
      </c>
      <c r="F17" s="37">
        <v>1950</v>
      </c>
      <c r="G17" s="37">
        <f t="shared" si="4"/>
        <v>2692430</v>
      </c>
      <c r="H17" s="37">
        <f t="shared" si="5"/>
        <v>581100</v>
      </c>
    </row>
    <row r="18" spans="1:8" x14ac:dyDescent="0.25">
      <c r="A18" s="40"/>
      <c r="B18" s="41" t="s">
        <v>43</v>
      </c>
      <c r="C18" s="42"/>
      <c r="D18" s="43"/>
      <c r="E18" s="44"/>
      <c r="F18" s="44"/>
      <c r="G18" s="44"/>
      <c r="H18" s="44"/>
    </row>
    <row r="19" spans="1:8" ht="63.75" x14ac:dyDescent="0.25">
      <c r="A19" s="33" t="s">
        <v>73</v>
      </c>
      <c r="B19" s="35" t="s">
        <v>44</v>
      </c>
      <c r="C19" s="36">
        <v>1</v>
      </c>
      <c r="D19" s="35" t="s">
        <v>118</v>
      </c>
      <c r="E19" s="37">
        <v>2619686</v>
      </c>
      <c r="F19" s="37">
        <v>970000</v>
      </c>
      <c r="G19" s="37">
        <f t="shared" si="4"/>
        <v>2619686</v>
      </c>
      <c r="H19" s="37">
        <f t="shared" si="5"/>
        <v>970000</v>
      </c>
    </row>
    <row r="20" spans="1:8" x14ac:dyDescent="0.25">
      <c r="A20" s="40"/>
      <c r="B20" s="41" t="s">
        <v>45</v>
      </c>
      <c r="C20" s="42"/>
      <c r="D20" s="43"/>
      <c r="E20" s="44"/>
      <c r="F20" s="44"/>
      <c r="G20" s="44"/>
      <c r="H20" s="44"/>
    </row>
    <row r="21" spans="1:8" ht="38.25" x14ac:dyDescent="0.25">
      <c r="A21" s="33" t="s">
        <v>104</v>
      </c>
      <c r="B21" s="35" t="s">
        <v>46</v>
      </c>
      <c r="C21" s="36">
        <v>1</v>
      </c>
      <c r="D21" s="35" t="s">
        <v>118</v>
      </c>
      <c r="E21" s="37">
        <v>79708.2</v>
      </c>
      <c r="F21" s="37">
        <v>51810.33</v>
      </c>
      <c r="G21" s="37">
        <f t="shared" si="4"/>
        <v>79708</v>
      </c>
      <c r="H21" s="37">
        <f t="shared" si="5"/>
        <v>51810</v>
      </c>
    </row>
    <row r="22" spans="1:8" x14ac:dyDescent="0.25">
      <c r="A22" s="15"/>
      <c r="B22" s="16"/>
      <c r="C22" s="17"/>
      <c r="D22" s="16"/>
      <c r="E22" s="18"/>
      <c r="F22" s="18"/>
      <c r="G22" s="18"/>
      <c r="H22" s="18"/>
    </row>
    <row r="23" spans="1:8" x14ac:dyDescent="0.25">
      <c r="A23" s="20"/>
      <c r="B23" s="21" t="s">
        <v>8</v>
      </c>
      <c r="C23" s="22"/>
      <c r="D23" s="21"/>
      <c r="E23" s="23"/>
      <c r="F23" s="23"/>
      <c r="G23" s="23">
        <f>ROUND(SUM(G6:G21),0)</f>
        <v>6689838</v>
      </c>
      <c r="H23" s="24">
        <f>ROUND(SUM(H6:H21),0)</f>
        <v>3707667</v>
      </c>
    </row>
    <row r="24" spans="1:8" x14ac:dyDescent="0.25">
      <c r="B24" s="2" t="s">
        <v>106</v>
      </c>
      <c r="G24" s="39">
        <f>G23+H23</f>
        <v>10397505</v>
      </c>
    </row>
  </sheetData>
  <mergeCells count="1">
    <mergeCell ref="C4:D4"/>
  </mergeCells>
  <phoneticPr fontId="7" type="noConversion"/>
  <pageMargins left="0.23622047244094491" right="0.23622047244094491" top="0.70866141732283472" bottom="0.70866141732283472" header="0.43307086614173229" footer="0.43307086614173229"/>
  <pageSetup paperSize="9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workbookViewId="0">
      <selection activeCell="K20" sqref="K20"/>
    </sheetView>
  </sheetViews>
  <sheetFormatPr defaultColWidth="9.140625" defaultRowHeight="12.75" x14ac:dyDescent="0.25"/>
  <cols>
    <col min="1" max="1" width="4.28515625" style="4" customWidth="1"/>
    <col min="2" max="2" width="32.7109375" style="1" customWidth="1"/>
    <col min="3" max="3" width="6.7109375" style="3" customWidth="1"/>
    <col min="4" max="4" width="3.5703125" style="1" customWidth="1"/>
    <col min="5" max="5" width="10" style="3" bestFit="1" customWidth="1"/>
    <col min="6" max="6" width="8.28515625" style="3" customWidth="1"/>
    <col min="7" max="7" width="9.7109375" style="3" customWidth="1"/>
    <col min="8" max="8" width="10.5703125" style="3" customWidth="1"/>
    <col min="9" max="9" width="15.7109375" style="1" customWidth="1"/>
    <col min="10" max="16384" width="9.140625" style="1"/>
  </cols>
  <sheetData>
    <row r="1" spans="1:8" ht="14.25" x14ac:dyDescent="0.25">
      <c r="A1" s="62" t="s">
        <v>115</v>
      </c>
    </row>
    <row r="3" spans="1:8" s="2" customFormat="1" ht="38.25" customHeight="1" x14ac:dyDescent="0.25">
      <c r="A3" s="19" t="s">
        <v>3</v>
      </c>
      <c r="B3" s="19" t="s">
        <v>28</v>
      </c>
      <c r="C3" s="71" t="s">
        <v>102</v>
      </c>
      <c r="D3" s="72"/>
      <c r="E3" s="19" t="s">
        <v>4</v>
      </c>
      <c r="F3" s="19" t="s">
        <v>5</v>
      </c>
      <c r="G3" s="19" t="s">
        <v>6</v>
      </c>
      <c r="H3" s="19" t="s">
        <v>7</v>
      </c>
    </row>
    <row r="4" spans="1:8" x14ac:dyDescent="0.25">
      <c r="A4" s="1"/>
      <c r="B4" s="53" t="s">
        <v>52</v>
      </c>
      <c r="C4" s="42"/>
      <c r="D4" s="43"/>
      <c r="E4" s="44"/>
      <c r="F4" s="44"/>
      <c r="G4" s="44"/>
      <c r="H4" s="44"/>
    </row>
    <row r="5" spans="1:8" ht="25.5" x14ac:dyDescent="0.25">
      <c r="A5" s="33" t="s">
        <v>13</v>
      </c>
      <c r="B5" s="8" t="s">
        <v>53</v>
      </c>
      <c r="C5" s="36">
        <v>96</v>
      </c>
      <c r="D5" s="35" t="s">
        <v>47</v>
      </c>
      <c r="E5" s="37">
        <v>48.1</v>
      </c>
      <c r="F5" s="37">
        <v>884</v>
      </c>
      <c r="G5" s="37">
        <f t="shared" ref="G5:G6" si="0">ROUND(C5*E5, 0)</f>
        <v>4618</v>
      </c>
      <c r="H5" s="37">
        <f t="shared" ref="H5:H6" si="1">ROUND(C5*F5, 0)</f>
        <v>84864</v>
      </c>
    </row>
    <row r="6" spans="1:8" ht="63.75" x14ac:dyDescent="0.25">
      <c r="A6" s="33" t="s">
        <v>14</v>
      </c>
      <c r="B6" s="8" t="s">
        <v>61</v>
      </c>
      <c r="C6" s="36">
        <v>63</v>
      </c>
      <c r="D6" s="35" t="s">
        <v>47</v>
      </c>
      <c r="E6" s="37">
        <v>149.5</v>
      </c>
      <c r="F6" s="37">
        <v>650</v>
      </c>
      <c r="G6" s="37">
        <f t="shared" si="0"/>
        <v>9419</v>
      </c>
      <c r="H6" s="37">
        <f t="shared" si="1"/>
        <v>40950</v>
      </c>
    </row>
    <row r="7" spans="1:8" ht="63.75" x14ac:dyDescent="0.25">
      <c r="A7" s="33" t="s">
        <v>15</v>
      </c>
      <c r="B7" s="8" t="s">
        <v>62</v>
      </c>
      <c r="C7" s="36">
        <v>122</v>
      </c>
      <c r="D7" s="35" t="s">
        <v>47</v>
      </c>
      <c r="E7" s="37">
        <v>325</v>
      </c>
      <c r="F7" s="37">
        <v>715</v>
      </c>
      <c r="G7" s="37">
        <f t="shared" ref="G7:G25" si="2">ROUND(C7*E7, 0)</f>
        <v>39650</v>
      </c>
      <c r="H7" s="37">
        <f t="shared" ref="H7:H25" si="3">ROUND(C7*F7, 0)</f>
        <v>87230</v>
      </c>
    </row>
    <row r="8" spans="1:8" ht="25.5" x14ac:dyDescent="0.25">
      <c r="A8" s="33" t="s">
        <v>16</v>
      </c>
      <c r="B8" s="8" t="s">
        <v>63</v>
      </c>
      <c r="C8" s="36">
        <v>4</v>
      </c>
      <c r="D8" s="35" t="s">
        <v>59</v>
      </c>
      <c r="E8" s="37">
        <v>390</v>
      </c>
      <c r="F8" s="37">
        <v>9750</v>
      </c>
      <c r="G8" s="37">
        <f t="shared" si="2"/>
        <v>1560</v>
      </c>
      <c r="H8" s="37">
        <f t="shared" si="3"/>
        <v>39000</v>
      </c>
    </row>
    <row r="9" spans="1:8" x14ac:dyDescent="0.25">
      <c r="A9" s="33" t="s">
        <v>17</v>
      </c>
      <c r="B9" s="8" t="s">
        <v>54</v>
      </c>
      <c r="C9" s="36">
        <v>276</v>
      </c>
      <c r="D9" s="35" t="s">
        <v>47</v>
      </c>
      <c r="E9" s="37">
        <v>39</v>
      </c>
      <c r="F9" s="37">
        <v>1430</v>
      </c>
      <c r="G9" s="37">
        <f t="shared" si="2"/>
        <v>10764</v>
      </c>
      <c r="H9" s="37">
        <f t="shared" si="3"/>
        <v>394680</v>
      </c>
    </row>
    <row r="10" spans="1:8" x14ac:dyDescent="0.25">
      <c r="A10" s="33" t="s">
        <v>18</v>
      </c>
      <c r="B10" s="8" t="s">
        <v>64</v>
      </c>
      <c r="C10" s="36">
        <v>150</v>
      </c>
      <c r="D10" s="35" t="s">
        <v>47</v>
      </c>
      <c r="E10" s="37">
        <v>65</v>
      </c>
      <c r="F10" s="37">
        <v>2574</v>
      </c>
      <c r="G10" s="37">
        <f t="shared" si="2"/>
        <v>9750</v>
      </c>
      <c r="H10" s="37">
        <f t="shared" si="3"/>
        <v>386100</v>
      </c>
    </row>
    <row r="11" spans="1:8" x14ac:dyDescent="0.25">
      <c r="A11" s="33"/>
      <c r="B11" s="53" t="s">
        <v>48</v>
      </c>
      <c r="C11" s="50"/>
      <c r="D11" s="51"/>
      <c r="E11" s="52"/>
      <c r="F11" s="52"/>
      <c r="G11" s="52"/>
      <c r="H11" s="52"/>
    </row>
    <row r="12" spans="1:8" ht="65.25" customHeight="1" x14ac:dyDescent="0.25">
      <c r="A12" s="33" t="s">
        <v>37</v>
      </c>
      <c r="B12" s="8" t="s">
        <v>55</v>
      </c>
      <c r="C12" s="36">
        <v>66</v>
      </c>
      <c r="D12" s="35" t="s">
        <v>59</v>
      </c>
      <c r="E12" s="37">
        <v>32.5</v>
      </c>
      <c r="F12" s="37">
        <v>611</v>
      </c>
      <c r="G12" s="37">
        <f t="shared" si="2"/>
        <v>2145</v>
      </c>
      <c r="H12" s="37">
        <f t="shared" si="3"/>
        <v>40326</v>
      </c>
    </row>
    <row r="13" spans="1:8" ht="25.5" x14ac:dyDescent="0.25">
      <c r="A13" s="33" t="s">
        <v>38</v>
      </c>
      <c r="B13" s="8" t="s">
        <v>49</v>
      </c>
      <c r="C13" s="36">
        <v>10</v>
      </c>
      <c r="D13" s="35" t="s">
        <v>59</v>
      </c>
      <c r="E13" s="37">
        <v>257.40000000000003</v>
      </c>
      <c r="F13" s="37">
        <v>630.5</v>
      </c>
      <c r="G13" s="37">
        <f t="shared" si="2"/>
        <v>2574</v>
      </c>
      <c r="H13" s="37">
        <f t="shared" si="3"/>
        <v>6305</v>
      </c>
    </row>
    <row r="14" spans="1:8" x14ac:dyDescent="0.25">
      <c r="A14" s="40"/>
      <c r="B14" s="53" t="s">
        <v>50</v>
      </c>
      <c r="C14" s="50"/>
      <c r="D14" s="51"/>
      <c r="E14" s="52"/>
      <c r="F14" s="52"/>
      <c r="G14" s="52"/>
      <c r="H14" s="52"/>
    </row>
    <row r="15" spans="1:8" ht="42" customHeight="1" x14ac:dyDescent="0.25">
      <c r="A15" s="33" t="s">
        <v>71</v>
      </c>
      <c r="B15" s="8" t="s">
        <v>56</v>
      </c>
      <c r="C15" s="36">
        <v>168</v>
      </c>
      <c r="D15" s="35" t="s">
        <v>47</v>
      </c>
      <c r="E15" s="37">
        <v>254.8</v>
      </c>
      <c r="F15" s="37">
        <v>682.5</v>
      </c>
      <c r="G15" s="37">
        <f t="shared" si="2"/>
        <v>42806</v>
      </c>
      <c r="H15" s="37">
        <f t="shared" si="3"/>
        <v>114660</v>
      </c>
    </row>
    <row r="16" spans="1:8" ht="39" customHeight="1" x14ac:dyDescent="0.25">
      <c r="A16" s="33" t="s">
        <v>72</v>
      </c>
      <c r="B16" s="8" t="s">
        <v>51</v>
      </c>
      <c r="C16" s="36">
        <v>114</v>
      </c>
      <c r="D16" s="35" t="s">
        <v>47</v>
      </c>
      <c r="E16" s="37">
        <v>150.80000000000001</v>
      </c>
      <c r="F16" s="37">
        <v>650</v>
      </c>
      <c r="G16" s="37">
        <f t="shared" si="2"/>
        <v>17191</v>
      </c>
      <c r="H16" s="37">
        <f t="shared" si="3"/>
        <v>74100</v>
      </c>
    </row>
    <row r="17" spans="1:8" x14ac:dyDescent="0.25">
      <c r="A17" s="40"/>
      <c r="B17" s="53" t="s">
        <v>65</v>
      </c>
      <c r="C17" s="50"/>
      <c r="D17" s="51"/>
      <c r="E17" s="52"/>
      <c r="F17" s="52"/>
      <c r="G17" s="52"/>
      <c r="H17" s="52"/>
    </row>
    <row r="18" spans="1:8" ht="43.5" customHeight="1" x14ac:dyDescent="0.25">
      <c r="A18" s="33" t="s">
        <v>73</v>
      </c>
      <c r="B18" s="8" t="s">
        <v>57</v>
      </c>
      <c r="C18" s="36">
        <v>22</v>
      </c>
      <c r="D18" s="35" t="s">
        <v>60</v>
      </c>
      <c r="E18" s="37">
        <v>2028</v>
      </c>
      <c r="F18" s="37">
        <v>1950</v>
      </c>
      <c r="G18" s="37">
        <f t="shared" si="2"/>
        <v>44616</v>
      </c>
      <c r="H18" s="37">
        <f t="shared" si="3"/>
        <v>42900</v>
      </c>
    </row>
    <row r="19" spans="1:8" ht="41.25" customHeight="1" x14ac:dyDescent="0.25">
      <c r="A19" s="33" t="s">
        <v>74</v>
      </c>
      <c r="B19" s="8" t="s">
        <v>66</v>
      </c>
      <c r="C19" s="36">
        <v>12</v>
      </c>
      <c r="D19" s="35" t="s">
        <v>60</v>
      </c>
      <c r="E19" s="37">
        <v>2535</v>
      </c>
      <c r="F19" s="37">
        <v>1950</v>
      </c>
      <c r="G19" s="37">
        <f t="shared" si="2"/>
        <v>30420</v>
      </c>
      <c r="H19" s="37">
        <f t="shared" si="3"/>
        <v>23400</v>
      </c>
    </row>
    <row r="20" spans="1:8" ht="30" customHeight="1" x14ac:dyDescent="0.25">
      <c r="A20" s="33" t="s">
        <v>75</v>
      </c>
      <c r="B20" s="8" t="s">
        <v>67</v>
      </c>
      <c r="C20" s="36">
        <v>5</v>
      </c>
      <c r="D20" s="35" t="s">
        <v>60</v>
      </c>
      <c r="E20" s="37">
        <v>1859</v>
      </c>
      <c r="F20" s="37">
        <v>1950</v>
      </c>
      <c r="G20" s="37">
        <f t="shared" si="2"/>
        <v>9295</v>
      </c>
      <c r="H20" s="37">
        <f t="shared" si="3"/>
        <v>9750</v>
      </c>
    </row>
    <row r="21" spans="1:8" x14ac:dyDescent="0.25">
      <c r="A21" s="33" t="s">
        <v>76</v>
      </c>
      <c r="B21" s="8" t="s">
        <v>68</v>
      </c>
      <c r="C21" s="36">
        <v>14</v>
      </c>
      <c r="D21" s="35" t="s">
        <v>59</v>
      </c>
      <c r="E21" s="37">
        <v>1755</v>
      </c>
      <c r="F21" s="37">
        <v>1950</v>
      </c>
      <c r="G21" s="37">
        <f t="shared" si="2"/>
        <v>24570</v>
      </c>
      <c r="H21" s="37">
        <f t="shared" si="3"/>
        <v>27300</v>
      </c>
    </row>
    <row r="22" spans="1:8" ht="25.5" x14ac:dyDescent="0.25">
      <c r="A22" s="33" t="s">
        <v>77</v>
      </c>
      <c r="B22" s="8" t="s">
        <v>69</v>
      </c>
      <c r="C22" s="36">
        <v>4</v>
      </c>
      <c r="D22" s="35" t="s">
        <v>59</v>
      </c>
      <c r="E22" s="37">
        <v>55152.5</v>
      </c>
      <c r="F22" s="37">
        <v>7579</v>
      </c>
      <c r="G22" s="37">
        <f t="shared" si="2"/>
        <v>220610</v>
      </c>
      <c r="H22" s="37">
        <f t="shared" si="3"/>
        <v>30316</v>
      </c>
    </row>
    <row r="23" spans="1:8" ht="25.5" x14ac:dyDescent="0.25">
      <c r="A23" s="33" t="s">
        <v>78</v>
      </c>
      <c r="B23" s="8" t="s">
        <v>70</v>
      </c>
      <c r="C23" s="36">
        <v>4</v>
      </c>
      <c r="D23" s="35" t="s">
        <v>59</v>
      </c>
      <c r="E23" s="37">
        <v>27391</v>
      </c>
      <c r="F23" s="37">
        <v>4576</v>
      </c>
      <c r="G23" s="37">
        <f t="shared" si="2"/>
        <v>109564</v>
      </c>
      <c r="H23" s="37">
        <f t="shared" si="3"/>
        <v>18304</v>
      </c>
    </row>
    <row r="24" spans="1:8" x14ac:dyDescent="0.25">
      <c r="A24" s="40"/>
      <c r="B24" s="53" t="s">
        <v>45</v>
      </c>
      <c r="C24" s="50"/>
      <c r="D24" s="51"/>
      <c r="E24" s="52"/>
      <c r="F24" s="52"/>
      <c r="G24" s="52"/>
      <c r="H24" s="52"/>
    </row>
    <row r="25" spans="1:8" ht="38.25" x14ac:dyDescent="0.25">
      <c r="A25" s="33" t="s">
        <v>79</v>
      </c>
      <c r="B25" s="8" t="s">
        <v>58</v>
      </c>
      <c r="C25" s="36">
        <v>1</v>
      </c>
      <c r="D25" s="35" t="s">
        <v>11</v>
      </c>
      <c r="E25" s="37">
        <v>20000</v>
      </c>
      <c r="F25" s="37">
        <v>12000</v>
      </c>
      <c r="G25" s="37">
        <f t="shared" si="2"/>
        <v>20000</v>
      </c>
      <c r="H25" s="37">
        <f t="shared" si="3"/>
        <v>12000</v>
      </c>
    </row>
    <row r="26" spans="1:8" s="5" customFormat="1" x14ac:dyDescent="0.25">
      <c r="A26" s="20"/>
      <c r="B26" s="21" t="s">
        <v>8</v>
      </c>
      <c r="C26" s="22"/>
      <c r="D26" s="21"/>
      <c r="E26" s="23"/>
      <c r="F26" s="23"/>
      <c r="G26" s="23">
        <f>ROUND(SUM(G4:G25),0)</f>
        <v>599552</v>
      </c>
      <c r="H26" s="24">
        <f>ROUND(SUM(H4:H25),0)</f>
        <v>1432185</v>
      </c>
    </row>
    <row r="27" spans="1:8" x14ac:dyDescent="0.25">
      <c r="A27" s="54"/>
      <c r="B27" s="2" t="s">
        <v>107</v>
      </c>
      <c r="C27" s="38"/>
      <c r="D27" s="2"/>
      <c r="E27" s="38"/>
      <c r="F27" s="38"/>
      <c r="G27" s="38"/>
      <c r="H27" s="39">
        <f>H26+G26</f>
        <v>2031737</v>
      </c>
    </row>
  </sheetData>
  <mergeCells count="1">
    <mergeCell ref="C3:D3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workbookViewId="0">
      <selection activeCell="M9" sqref="M9"/>
    </sheetView>
  </sheetViews>
  <sheetFormatPr defaultColWidth="9.140625" defaultRowHeight="12.75" x14ac:dyDescent="0.25"/>
  <cols>
    <col min="1" max="1" width="4" style="4" customWidth="1"/>
    <col min="2" max="2" width="32.7109375" style="1" customWidth="1"/>
    <col min="3" max="3" width="6.140625" style="3" customWidth="1"/>
    <col min="4" max="4" width="4.28515625" style="1" customWidth="1"/>
    <col min="5" max="5" width="10" style="3" bestFit="1" customWidth="1"/>
    <col min="6" max="6" width="8.28515625" style="3" customWidth="1"/>
    <col min="7" max="7" width="9.7109375" style="3" customWidth="1"/>
    <col min="8" max="8" width="11.85546875" style="3" customWidth="1"/>
    <col min="9" max="9" width="15.7109375" style="1" customWidth="1"/>
    <col min="10" max="16384" width="9.140625" style="1"/>
  </cols>
  <sheetData>
    <row r="1" spans="1:8" ht="15" x14ac:dyDescent="0.25">
      <c r="A1" s="65" t="s">
        <v>116</v>
      </c>
      <c r="B1" s="63"/>
      <c r="C1" s="64"/>
      <c r="D1" s="63"/>
      <c r="E1" s="64"/>
      <c r="F1" s="64"/>
      <c r="G1" s="64"/>
      <c r="H1" s="64"/>
    </row>
    <row r="3" spans="1:8" s="2" customFormat="1" ht="25.5" x14ac:dyDescent="0.25">
      <c r="A3" s="19" t="s">
        <v>3</v>
      </c>
      <c r="B3" s="19" t="s">
        <v>28</v>
      </c>
      <c r="C3" s="71" t="s">
        <v>102</v>
      </c>
      <c r="D3" s="72"/>
      <c r="E3" s="19" t="s">
        <v>4</v>
      </c>
      <c r="F3" s="19" t="s">
        <v>5</v>
      </c>
      <c r="G3" s="19" t="s">
        <v>6</v>
      </c>
      <c r="H3" s="19" t="s">
        <v>7</v>
      </c>
    </row>
    <row r="4" spans="1:8" x14ac:dyDescent="0.25">
      <c r="A4" s="40"/>
      <c r="B4" s="53" t="s">
        <v>52</v>
      </c>
      <c r="C4" s="42"/>
      <c r="D4" s="43"/>
      <c r="E4" s="44"/>
      <c r="F4" s="44"/>
      <c r="G4" s="44"/>
      <c r="H4" s="44"/>
    </row>
    <row r="5" spans="1:8" ht="25.5" x14ac:dyDescent="0.25">
      <c r="A5" s="56" t="s">
        <v>13</v>
      </c>
      <c r="B5" s="8" t="s">
        <v>53</v>
      </c>
      <c r="C5" s="7">
        <v>150</v>
      </c>
      <c r="D5" s="8" t="s">
        <v>47</v>
      </c>
      <c r="E5" s="10">
        <v>48.1</v>
      </c>
      <c r="F5" s="10">
        <v>984</v>
      </c>
      <c r="G5" s="10">
        <f t="shared" ref="G5:G20" si="0">ROUND(C5*E5, 0)</f>
        <v>7215</v>
      </c>
      <c r="H5" s="10">
        <f t="shared" ref="H5:H20" si="1">ROUND(C5*F5, 0)</f>
        <v>147600</v>
      </c>
    </row>
    <row r="6" spans="1:8" ht="63.75" x14ac:dyDescent="0.25">
      <c r="A6" s="33" t="s">
        <v>14</v>
      </c>
      <c r="B6" s="8" t="s">
        <v>61</v>
      </c>
      <c r="C6" s="7">
        <v>160</v>
      </c>
      <c r="D6" s="8" t="s">
        <v>47</v>
      </c>
      <c r="E6" s="10">
        <v>149.5</v>
      </c>
      <c r="F6" s="10">
        <v>750</v>
      </c>
      <c r="G6" s="10">
        <f t="shared" si="0"/>
        <v>23920</v>
      </c>
      <c r="H6" s="10">
        <f t="shared" si="1"/>
        <v>120000</v>
      </c>
    </row>
    <row r="7" spans="1:8" ht="63.75" x14ac:dyDescent="0.25">
      <c r="A7" s="33" t="s">
        <v>15</v>
      </c>
      <c r="B7" s="8" t="s">
        <v>62</v>
      </c>
      <c r="C7" s="7">
        <v>140</v>
      </c>
      <c r="D7" s="8" t="s">
        <v>47</v>
      </c>
      <c r="E7" s="10">
        <v>325</v>
      </c>
      <c r="F7" s="10">
        <v>815</v>
      </c>
      <c r="G7" s="10">
        <f t="shared" si="0"/>
        <v>45500</v>
      </c>
      <c r="H7" s="10">
        <f t="shared" si="1"/>
        <v>114100</v>
      </c>
    </row>
    <row r="8" spans="1:8" x14ac:dyDescent="0.25">
      <c r="A8" s="33" t="s">
        <v>16</v>
      </c>
      <c r="B8" s="8" t="s">
        <v>54</v>
      </c>
      <c r="C8" s="7">
        <v>450</v>
      </c>
      <c r="D8" s="8" t="s">
        <v>47</v>
      </c>
      <c r="E8" s="10">
        <v>250</v>
      </c>
      <c r="F8" s="10">
        <v>2430</v>
      </c>
      <c r="G8" s="10">
        <f t="shared" si="0"/>
        <v>112500</v>
      </c>
      <c r="H8" s="10">
        <f t="shared" si="1"/>
        <v>1093500</v>
      </c>
    </row>
    <row r="9" spans="1:8" x14ac:dyDescent="0.25">
      <c r="A9" s="40"/>
      <c r="B9" s="53" t="s">
        <v>48</v>
      </c>
      <c r="C9" s="42"/>
      <c r="D9" s="43"/>
      <c r="E9" s="44"/>
      <c r="F9" s="44"/>
      <c r="G9" s="44"/>
      <c r="H9" s="44"/>
    </row>
    <row r="10" spans="1:8" ht="76.5" x14ac:dyDescent="0.25">
      <c r="A10" s="33" t="s">
        <v>17</v>
      </c>
      <c r="B10" s="8" t="s">
        <v>55</v>
      </c>
      <c r="C10" s="7">
        <v>62</v>
      </c>
      <c r="D10" s="8" t="s">
        <v>59</v>
      </c>
      <c r="E10" s="10">
        <v>32.5</v>
      </c>
      <c r="F10" s="10">
        <v>611</v>
      </c>
      <c r="G10" s="10">
        <f t="shared" si="0"/>
        <v>2015</v>
      </c>
      <c r="H10" s="10">
        <f t="shared" si="1"/>
        <v>37882</v>
      </c>
    </row>
    <row r="11" spans="1:8" ht="25.5" x14ac:dyDescent="0.25">
      <c r="A11" s="33" t="s">
        <v>18</v>
      </c>
      <c r="B11" s="8" t="s">
        <v>49</v>
      </c>
      <c r="C11" s="7">
        <v>22</v>
      </c>
      <c r="D11" s="8" t="s">
        <v>59</v>
      </c>
      <c r="E11" s="10">
        <v>480</v>
      </c>
      <c r="F11" s="10">
        <v>630.5</v>
      </c>
      <c r="G11" s="10">
        <f t="shared" si="0"/>
        <v>10560</v>
      </c>
      <c r="H11" s="10">
        <f t="shared" si="1"/>
        <v>13871</v>
      </c>
    </row>
    <row r="12" spans="1:8" x14ac:dyDescent="0.25">
      <c r="A12" s="40"/>
      <c r="B12" s="53" t="s">
        <v>50</v>
      </c>
      <c r="C12" s="42"/>
      <c r="D12" s="43"/>
      <c r="E12" s="44"/>
      <c r="F12" s="44"/>
      <c r="G12" s="44"/>
      <c r="H12" s="44"/>
    </row>
    <row r="13" spans="1:8" ht="51" x14ac:dyDescent="0.25">
      <c r="A13" s="33" t="s">
        <v>37</v>
      </c>
      <c r="B13" s="8" t="s">
        <v>56</v>
      </c>
      <c r="C13" s="7">
        <v>283</v>
      </c>
      <c r="D13" s="8" t="s">
        <v>47</v>
      </c>
      <c r="E13" s="10">
        <v>850</v>
      </c>
      <c r="F13" s="10">
        <v>682.5</v>
      </c>
      <c r="G13" s="10">
        <f t="shared" si="0"/>
        <v>240550</v>
      </c>
      <c r="H13" s="10">
        <f t="shared" si="1"/>
        <v>193148</v>
      </c>
    </row>
    <row r="14" spans="1:8" ht="51" x14ac:dyDescent="0.25">
      <c r="A14" s="33" t="s">
        <v>38</v>
      </c>
      <c r="B14" s="8" t="s">
        <v>51</v>
      </c>
      <c r="C14" s="7">
        <v>133</v>
      </c>
      <c r="D14" s="8" t="s">
        <v>47</v>
      </c>
      <c r="E14" s="10">
        <v>500</v>
      </c>
      <c r="F14" s="10">
        <v>650</v>
      </c>
      <c r="G14" s="10">
        <f t="shared" si="0"/>
        <v>66500</v>
      </c>
      <c r="H14" s="10">
        <f t="shared" si="1"/>
        <v>86450</v>
      </c>
    </row>
    <row r="15" spans="1:8" x14ac:dyDescent="0.25">
      <c r="A15" s="40"/>
      <c r="B15" s="53" t="s">
        <v>65</v>
      </c>
      <c r="C15" s="42"/>
      <c r="D15" s="43"/>
      <c r="E15" s="44"/>
      <c r="F15" s="44"/>
      <c r="G15" s="44"/>
      <c r="H15" s="44"/>
    </row>
    <row r="16" spans="1:8" ht="51" x14ac:dyDescent="0.25">
      <c r="A16" s="33" t="s">
        <v>71</v>
      </c>
      <c r="B16" s="8" t="s">
        <v>57</v>
      </c>
      <c r="C16" s="7">
        <v>40</v>
      </c>
      <c r="D16" s="8" t="s">
        <v>60</v>
      </c>
      <c r="E16" s="10">
        <v>2228</v>
      </c>
      <c r="F16" s="10">
        <v>1950</v>
      </c>
      <c r="G16" s="10">
        <f t="shared" si="0"/>
        <v>89120</v>
      </c>
      <c r="H16" s="10">
        <f t="shared" si="1"/>
        <v>78000</v>
      </c>
    </row>
    <row r="17" spans="1:8" ht="51" x14ac:dyDescent="0.25">
      <c r="A17" s="33" t="s">
        <v>72</v>
      </c>
      <c r="B17" s="8" t="s">
        <v>66</v>
      </c>
      <c r="C17" s="7">
        <v>14</v>
      </c>
      <c r="D17" s="8" t="s">
        <v>60</v>
      </c>
      <c r="E17" s="10">
        <v>2835</v>
      </c>
      <c r="F17" s="10">
        <v>1950</v>
      </c>
      <c r="G17" s="10">
        <f t="shared" si="0"/>
        <v>39690</v>
      </c>
      <c r="H17" s="10">
        <f t="shared" si="1"/>
        <v>27300</v>
      </c>
    </row>
    <row r="18" spans="1:8" ht="38.25" x14ac:dyDescent="0.25">
      <c r="A18" s="33" t="s">
        <v>73</v>
      </c>
      <c r="B18" s="8" t="s">
        <v>67</v>
      </c>
      <c r="C18" s="7">
        <v>8</v>
      </c>
      <c r="D18" s="8" t="s">
        <v>60</v>
      </c>
      <c r="E18" s="10">
        <v>1859</v>
      </c>
      <c r="F18" s="10">
        <v>1950</v>
      </c>
      <c r="G18" s="10">
        <f t="shared" si="0"/>
        <v>14872</v>
      </c>
      <c r="H18" s="10">
        <f t="shared" si="1"/>
        <v>15600</v>
      </c>
    </row>
    <row r="19" spans="1:8" x14ac:dyDescent="0.25">
      <c r="A19" s="40"/>
      <c r="B19" s="53" t="s">
        <v>45</v>
      </c>
      <c r="C19" s="42"/>
      <c r="D19" s="43"/>
      <c r="E19" s="44"/>
      <c r="F19" s="44"/>
      <c r="G19" s="44"/>
      <c r="H19" s="44"/>
    </row>
    <row r="20" spans="1:8" ht="38.25" x14ac:dyDescent="0.25">
      <c r="A20" s="33">
        <v>12</v>
      </c>
      <c r="B20" s="8" t="s">
        <v>58</v>
      </c>
      <c r="C20" s="7">
        <v>1</v>
      </c>
      <c r="D20" s="8" t="s">
        <v>11</v>
      </c>
      <c r="E20" s="10">
        <v>40000</v>
      </c>
      <c r="F20" s="10">
        <v>17000</v>
      </c>
      <c r="G20" s="10">
        <f t="shared" si="0"/>
        <v>40000</v>
      </c>
      <c r="H20" s="10">
        <f t="shared" si="1"/>
        <v>17000</v>
      </c>
    </row>
    <row r="21" spans="1:8" x14ac:dyDescent="0.25">
      <c r="A21" s="15"/>
      <c r="B21" s="16"/>
      <c r="C21" s="17"/>
      <c r="D21" s="16"/>
      <c r="E21" s="18"/>
      <c r="F21" s="18"/>
      <c r="G21" s="18"/>
      <c r="H21" s="18"/>
    </row>
    <row r="22" spans="1:8" s="5" customFormat="1" x14ac:dyDescent="0.25">
      <c r="A22" s="20"/>
      <c r="B22" s="21" t="s">
        <v>8</v>
      </c>
      <c r="C22" s="22"/>
      <c r="D22" s="21"/>
      <c r="E22" s="23"/>
      <c r="F22" s="23"/>
      <c r="G22" s="23">
        <f>ROUND(SUM(G4:G20),0)</f>
        <v>692442</v>
      </c>
      <c r="H22" s="24">
        <f>ROUND(SUM(H4:H20),0)</f>
        <v>1944451</v>
      </c>
    </row>
    <row r="23" spans="1:8" x14ac:dyDescent="0.25">
      <c r="B23" s="2" t="s">
        <v>107</v>
      </c>
      <c r="H23" s="39">
        <f>H22+G22</f>
        <v>2636893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"/>
  <sheetViews>
    <sheetView workbookViewId="0">
      <selection activeCell="A2" sqref="A2"/>
    </sheetView>
  </sheetViews>
  <sheetFormatPr defaultColWidth="9.140625" defaultRowHeight="12.75" x14ac:dyDescent="0.25"/>
  <cols>
    <col min="1" max="1" width="4.28515625" style="4" customWidth="1"/>
    <col min="2" max="2" width="32.7109375" style="1" customWidth="1"/>
    <col min="3" max="3" width="5.42578125" style="3" customWidth="1"/>
    <col min="4" max="4" width="5.28515625" style="1" customWidth="1"/>
    <col min="5" max="5" width="10" style="3" bestFit="1" customWidth="1"/>
    <col min="6" max="6" width="8.28515625" style="3" customWidth="1"/>
    <col min="7" max="8" width="10.5703125" style="3" customWidth="1"/>
    <col min="9" max="9" width="15.7109375" style="1" customWidth="1"/>
    <col min="10" max="16384" width="9.140625" style="1"/>
  </cols>
  <sheetData>
    <row r="1" spans="1:8" x14ac:dyDescent="0.25">
      <c r="A1" s="49" t="s">
        <v>120</v>
      </c>
    </row>
    <row r="3" spans="1:8" s="2" customFormat="1" ht="25.5" x14ac:dyDescent="0.25">
      <c r="A3" s="19" t="s">
        <v>3</v>
      </c>
      <c r="B3" s="19" t="s">
        <v>28</v>
      </c>
      <c r="C3" s="71" t="s">
        <v>108</v>
      </c>
      <c r="D3" s="72"/>
      <c r="E3" s="19" t="s">
        <v>4</v>
      </c>
      <c r="F3" s="19" t="s">
        <v>5</v>
      </c>
      <c r="G3" s="19" t="s">
        <v>6</v>
      </c>
      <c r="H3" s="19" t="s">
        <v>7</v>
      </c>
    </row>
    <row r="4" spans="1:8" x14ac:dyDescent="0.25">
      <c r="A4" s="58"/>
      <c r="B4" s="53" t="s">
        <v>81</v>
      </c>
      <c r="C4" s="42"/>
      <c r="D4" s="43"/>
      <c r="E4" s="44"/>
      <c r="F4" s="44"/>
      <c r="G4" s="44"/>
      <c r="H4" s="44"/>
    </row>
    <row r="5" spans="1:8" ht="25.5" x14ac:dyDescent="0.25">
      <c r="A5" s="33" t="s">
        <v>13</v>
      </c>
      <c r="B5" s="8" t="s">
        <v>96</v>
      </c>
      <c r="C5" s="35">
        <v>1</v>
      </c>
      <c r="D5" s="35" t="s">
        <v>11</v>
      </c>
      <c r="E5" s="57">
        <v>1500</v>
      </c>
      <c r="F5" s="57">
        <v>156000</v>
      </c>
      <c r="G5" s="57">
        <f t="shared" ref="G5" si="0">ROUND(C5*E5, 0)</f>
        <v>1500</v>
      </c>
      <c r="H5" s="57">
        <f t="shared" ref="H5" si="1">ROUND(C5*F5, 0)</f>
        <v>156000</v>
      </c>
    </row>
    <row r="6" spans="1:8" ht="25.5" x14ac:dyDescent="0.25">
      <c r="A6" s="33" t="s">
        <v>14</v>
      </c>
      <c r="B6" s="8" t="s">
        <v>82</v>
      </c>
      <c r="C6" s="35">
        <v>1</v>
      </c>
      <c r="D6" s="35" t="s">
        <v>11</v>
      </c>
      <c r="E6" s="57">
        <v>1500</v>
      </c>
      <c r="F6" s="57">
        <v>65000</v>
      </c>
      <c r="G6" s="57">
        <f t="shared" ref="G6:G23" si="2">ROUND(C6*E6, 0)</f>
        <v>1500</v>
      </c>
      <c r="H6" s="57">
        <f t="shared" ref="H6:H23" si="3">ROUND(C6*F6, 0)</f>
        <v>65000</v>
      </c>
    </row>
    <row r="7" spans="1:8" x14ac:dyDescent="0.25">
      <c r="A7" s="40"/>
      <c r="B7" s="53" t="s">
        <v>98</v>
      </c>
      <c r="C7" s="51"/>
      <c r="D7" s="51"/>
      <c r="E7" s="59"/>
      <c r="F7" s="59"/>
      <c r="G7" s="59"/>
      <c r="H7" s="59"/>
    </row>
    <row r="8" spans="1:8" ht="55.5" customHeight="1" x14ac:dyDescent="0.25">
      <c r="A8" s="33"/>
      <c r="B8" s="8" t="s">
        <v>99</v>
      </c>
      <c r="C8" s="35">
        <v>1</v>
      </c>
      <c r="D8" s="35" t="s">
        <v>11</v>
      </c>
      <c r="E8" s="57">
        <v>60000</v>
      </c>
      <c r="F8" s="57">
        <v>320000</v>
      </c>
      <c r="G8" s="57">
        <f t="shared" ref="G8" si="4">ROUND(C8*E8, 0)</f>
        <v>60000</v>
      </c>
      <c r="H8" s="57">
        <f t="shared" ref="H8" si="5">ROUND(C8*F8, 0)</f>
        <v>320000</v>
      </c>
    </row>
    <row r="9" spans="1:8" x14ac:dyDescent="0.25">
      <c r="A9" s="40"/>
      <c r="B9" s="53" t="s">
        <v>100</v>
      </c>
      <c r="C9" s="51"/>
      <c r="D9" s="51"/>
      <c r="E9" s="59"/>
      <c r="F9" s="59"/>
      <c r="G9" s="59"/>
      <c r="H9" s="59"/>
    </row>
    <row r="10" spans="1:8" ht="38.25" x14ac:dyDescent="0.25">
      <c r="A10" s="33" t="s">
        <v>15</v>
      </c>
      <c r="B10" s="8" t="s">
        <v>101</v>
      </c>
      <c r="C10" s="35">
        <v>1</v>
      </c>
      <c r="D10" s="35" t="s">
        <v>11</v>
      </c>
      <c r="E10" s="57">
        <v>387210</v>
      </c>
      <c r="F10" s="57">
        <v>467881</v>
      </c>
      <c r="G10" s="57">
        <f t="shared" ref="G10" si="6">ROUND(C10*E10, 0)</f>
        <v>387210</v>
      </c>
      <c r="H10" s="57">
        <f t="shared" ref="H10" si="7">ROUND(C10*F10, 0)</f>
        <v>467881</v>
      </c>
    </row>
    <row r="11" spans="1:8" x14ac:dyDescent="0.25">
      <c r="A11" s="40"/>
      <c r="B11" s="53" t="s">
        <v>83</v>
      </c>
      <c r="C11" s="51"/>
      <c r="D11" s="51"/>
      <c r="E11" s="59"/>
      <c r="F11" s="59"/>
      <c r="G11" s="59"/>
      <c r="H11" s="59"/>
    </row>
    <row r="12" spans="1:8" ht="63.75" x14ac:dyDescent="0.25">
      <c r="A12" s="33" t="s">
        <v>16</v>
      </c>
      <c r="B12" s="8" t="s">
        <v>84</v>
      </c>
      <c r="C12" s="35">
        <v>52</v>
      </c>
      <c r="D12" s="35" t="s">
        <v>97</v>
      </c>
      <c r="E12" s="57">
        <v>2522</v>
      </c>
      <c r="F12" s="57">
        <v>2080</v>
      </c>
      <c r="G12" s="57">
        <f t="shared" si="2"/>
        <v>131144</v>
      </c>
      <c r="H12" s="57">
        <f t="shared" si="3"/>
        <v>108160</v>
      </c>
    </row>
    <row r="13" spans="1:8" ht="25.5" x14ac:dyDescent="0.25">
      <c r="A13" s="33" t="s">
        <v>17</v>
      </c>
      <c r="B13" s="8" t="s">
        <v>85</v>
      </c>
      <c r="C13" s="35">
        <v>75</v>
      </c>
      <c r="D13" s="35" t="s">
        <v>59</v>
      </c>
      <c r="E13" s="57">
        <v>884</v>
      </c>
      <c r="F13" s="57">
        <v>702</v>
      </c>
      <c r="G13" s="57">
        <f t="shared" si="2"/>
        <v>66300</v>
      </c>
      <c r="H13" s="57">
        <f t="shared" si="3"/>
        <v>52650</v>
      </c>
    </row>
    <row r="14" spans="1:8" ht="51" x14ac:dyDescent="0.25">
      <c r="A14" s="33" t="s">
        <v>18</v>
      </c>
      <c r="B14" s="8" t="s">
        <v>86</v>
      </c>
      <c r="C14" s="35">
        <v>25</v>
      </c>
      <c r="D14" s="35" t="s">
        <v>47</v>
      </c>
      <c r="E14" s="57">
        <v>7511.4000000000005</v>
      </c>
      <c r="F14" s="57">
        <v>3250</v>
      </c>
      <c r="G14" s="57">
        <f t="shared" si="2"/>
        <v>187785</v>
      </c>
      <c r="H14" s="57">
        <f t="shared" si="3"/>
        <v>81250</v>
      </c>
    </row>
    <row r="15" spans="1:8" ht="51" x14ac:dyDescent="0.25">
      <c r="A15" s="33" t="s">
        <v>37</v>
      </c>
      <c r="B15" s="8" t="s">
        <v>87</v>
      </c>
      <c r="C15" s="35">
        <v>5</v>
      </c>
      <c r="D15" s="35" t="s">
        <v>97</v>
      </c>
      <c r="E15" s="57">
        <v>5180.5</v>
      </c>
      <c r="F15" s="57">
        <v>2925</v>
      </c>
      <c r="G15" s="57">
        <f t="shared" si="2"/>
        <v>25903</v>
      </c>
      <c r="H15" s="57">
        <f t="shared" si="3"/>
        <v>14625</v>
      </c>
    </row>
    <row r="16" spans="1:8" x14ac:dyDescent="0.25">
      <c r="A16" s="40"/>
      <c r="B16" s="53" t="s">
        <v>88</v>
      </c>
      <c r="C16" s="51"/>
      <c r="D16" s="51"/>
      <c r="E16" s="59"/>
      <c r="F16" s="59"/>
      <c r="G16" s="59"/>
      <c r="H16" s="59"/>
    </row>
    <row r="17" spans="1:8" ht="51" x14ac:dyDescent="0.25">
      <c r="A17" s="33" t="s">
        <v>38</v>
      </c>
      <c r="B17" s="8" t="s">
        <v>89</v>
      </c>
      <c r="C17" s="35">
        <v>224</v>
      </c>
      <c r="D17" s="35" t="s">
        <v>97</v>
      </c>
      <c r="E17" s="57">
        <v>20238</v>
      </c>
      <c r="F17" s="57">
        <v>7375</v>
      </c>
      <c r="G17" s="57">
        <f t="shared" si="2"/>
        <v>4533312</v>
      </c>
      <c r="H17" s="57">
        <f t="shared" si="3"/>
        <v>1652000</v>
      </c>
    </row>
    <row r="18" spans="1:8" x14ac:dyDescent="0.25">
      <c r="A18" s="40"/>
      <c r="B18" s="53" t="s">
        <v>90</v>
      </c>
      <c r="C18" s="51"/>
      <c r="D18" s="51"/>
      <c r="E18" s="59"/>
      <c r="F18" s="59"/>
      <c r="G18" s="59"/>
      <c r="H18" s="59"/>
    </row>
    <row r="19" spans="1:8" ht="54" customHeight="1" x14ac:dyDescent="0.25">
      <c r="A19" s="33" t="s">
        <v>71</v>
      </c>
      <c r="B19" s="8" t="s">
        <v>91</v>
      </c>
      <c r="C19" s="35">
        <v>1</v>
      </c>
      <c r="D19" s="35" t="s">
        <v>11</v>
      </c>
      <c r="E19" s="57">
        <v>500</v>
      </c>
      <c r="F19" s="57">
        <v>30000</v>
      </c>
      <c r="G19" s="57">
        <f t="shared" si="2"/>
        <v>500</v>
      </c>
      <c r="H19" s="57">
        <f t="shared" si="3"/>
        <v>30000</v>
      </c>
    </row>
    <row r="20" spans="1:8" ht="76.5" x14ac:dyDescent="0.25">
      <c r="A20" s="33" t="s">
        <v>72</v>
      </c>
      <c r="B20" s="8" t="s">
        <v>92</v>
      </c>
      <c r="C20" s="35">
        <v>1</v>
      </c>
      <c r="D20" s="35" t="s">
        <v>11</v>
      </c>
      <c r="E20" s="57">
        <v>500</v>
      </c>
      <c r="F20" s="57">
        <v>80000</v>
      </c>
      <c r="G20" s="57">
        <f t="shared" si="2"/>
        <v>500</v>
      </c>
      <c r="H20" s="57">
        <f t="shared" si="3"/>
        <v>80000</v>
      </c>
    </row>
    <row r="21" spans="1:8" ht="25.5" x14ac:dyDescent="0.25">
      <c r="A21" s="33" t="s">
        <v>73</v>
      </c>
      <c r="B21" s="8" t="s">
        <v>93</v>
      </c>
      <c r="C21" s="35">
        <v>1</v>
      </c>
      <c r="D21" s="35" t="s">
        <v>11</v>
      </c>
      <c r="E21" s="57">
        <v>500</v>
      </c>
      <c r="F21" s="57">
        <v>58000</v>
      </c>
      <c r="G21" s="57">
        <f t="shared" si="2"/>
        <v>500</v>
      </c>
      <c r="H21" s="57">
        <f t="shared" si="3"/>
        <v>58000</v>
      </c>
    </row>
    <row r="22" spans="1:8" x14ac:dyDescent="0.25">
      <c r="A22" s="40"/>
      <c r="B22" s="53" t="s">
        <v>94</v>
      </c>
      <c r="C22" s="51"/>
      <c r="D22" s="51"/>
      <c r="E22" s="59"/>
      <c r="F22" s="59"/>
      <c r="G22" s="59"/>
      <c r="H22" s="59"/>
    </row>
    <row r="23" spans="1:8" ht="38.25" x14ac:dyDescent="0.25">
      <c r="A23" s="33" t="s">
        <v>74</v>
      </c>
      <c r="B23" s="8" t="s">
        <v>95</v>
      </c>
      <c r="C23" s="35">
        <v>1</v>
      </c>
      <c r="D23" s="35" t="s">
        <v>11</v>
      </c>
      <c r="E23" s="57">
        <v>80000</v>
      </c>
      <c r="F23" s="57">
        <v>40000</v>
      </c>
      <c r="G23" s="57">
        <f t="shared" si="2"/>
        <v>80000</v>
      </c>
      <c r="H23" s="57">
        <f t="shared" si="3"/>
        <v>40000</v>
      </c>
    </row>
    <row r="24" spans="1:8" x14ac:dyDescent="0.25">
      <c r="A24" s="15"/>
      <c r="B24" s="16"/>
      <c r="C24" s="17"/>
      <c r="D24" s="16"/>
      <c r="E24" s="18"/>
      <c r="F24" s="18"/>
      <c r="G24" s="18"/>
      <c r="H24" s="18"/>
    </row>
    <row r="25" spans="1:8" s="5" customFormat="1" x14ac:dyDescent="0.25">
      <c r="A25" s="20"/>
      <c r="B25" s="21" t="s">
        <v>8</v>
      </c>
      <c r="C25" s="22"/>
      <c r="D25" s="21"/>
      <c r="E25" s="23"/>
      <c r="F25" s="23"/>
      <c r="G25" s="23">
        <f>ROUND(SUM(G4:G23),0)</f>
        <v>5476154</v>
      </c>
      <c r="H25" s="24">
        <f>ROUND(SUM(H4:H23),0)</f>
        <v>3125566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Összesítő</vt:lpstr>
      <vt:lpstr>Kábel kiváltás</vt:lpstr>
      <vt:lpstr>283. tárgyaló</vt:lpstr>
      <vt:lpstr>Oktatóterem</vt:lpstr>
      <vt:lpstr>Elosztó+kábel megszüntetése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matebalazs</dc:creator>
  <cp:lastModifiedBy>Mócsán Anikó Marianna</cp:lastModifiedBy>
  <cp:lastPrinted>2020-12-03T12:04:39Z</cp:lastPrinted>
  <dcterms:created xsi:type="dcterms:W3CDTF">2018-08-16T17:03:39Z</dcterms:created>
  <dcterms:modified xsi:type="dcterms:W3CDTF">2020-12-16T11:45:04Z</dcterms:modified>
</cp:coreProperties>
</file>