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AZDASÁGI IGAZGATÓSÁG\Kontrolling\01_Terv\2024\Jogszabályi minimum 3,5 Mrd célszám II + ráemelés + bér\"/>
    </mc:Choice>
  </mc:AlternateContent>
  <xr:revisionPtr revIDLastSave="0" documentId="13_ncr:1_{D41058C8-74D6-4D69-A834-157041CC4D1D}" xr6:coauthVersionLast="47" xr6:coauthVersionMax="47" xr10:uidLastSave="{00000000-0000-0000-0000-000000000000}"/>
  <bookViews>
    <workbookView xWindow="-108" yWindow="-108" windowWidth="23256" windowHeight="12576" tabRatio="827" xr2:uid="{C4616DD2-B065-463B-ABF5-D5D48DE99D2D}"/>
  </bookViews>
  <sheets>
    <sheet name="2024.terv_nettó_2.2" sheetId="1" r:id="rId1"/>
    <sheet name="2024.terv_bruttó_2.2" sheetId="2" r:id="rId2"/>
    <sheet name="2024.terv_nettó_2.1" sheetId="3" r:id="rId3"/>
    <sheet name="2024.terv_bruttó_2.1" sheetId="4" r:id="rId4"/>
  </sheets>
  <definedNames>
    <definedName name="_xlnm.Print_Area" localSheetId="3">'2024.terv_bruttó_2.1'!$A$1:$G$44</definedName>
    <definedName name="_xlnm.Print_Area" localSheetId="1">'2024.terv_bruttó_2.2'!$A$1:$Q$44</definedName>
    <definedName name="_xlnm.Print_Area" localSheetId="2">'2024.terv_nettó_2.1'!$A$1:$G$44</definedName>
    <definedName name="_xlnm.Print_Area" localSheetId="0">'2024.terv_nettó_2.2'!$A$1:$Q$44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1" l="1"/>
  <c r="N27" i="1"/>
  <c r="N26" i="1" s="1"/>
  <c r="O17" i="1"/>
  <c r="O38" i="1"/>
  <c r="N12" i="1"/>
  <c r="N42" i="1" s="1"/>
  <c r="N19" i="1"/>
  <c r="N18" i="1" s="1"/>
  <c r="F39" i="3"/>
  <c r="F38" i="3"/>
  <c r="F37" i="3"/>
  <c r="F38" i="4" l="1"/>
  <c r="F39" i="4"/>
  <c r="F44" i="2"/>
  <c r="G44" i="2"/>
  <c r="H44" i="2"/>
  <c r="I44" i="2"/>
  <c r="J44" i="2"/>
  <c r="L44" i="2"/>
  <c r="M44" i="2"/>
  <c r="H44" i="1"/>
  <c r="M19" i="2" l="1"/>
  <c r="M18" i="2" s="1"/>
  <c r="E6" i="2"/>
  <c r="H12" i="2"/>
  <c r="H42" i="2" s="1"/>
  <c r="M12" i="2"/>
  <c r="M42" i="2" s="1"/>
  <c r="L12" i="2"/>
  <c r="L42" i="2" s="1"/>
  <c r="J12" i="2"/>
  <c r="J42" i="2" s="1"/>
  <c r="H6" i="2"/>
  <c r="J19" i="2"/>
  <c r="J18" i="2" s="1"/>
  <c r="E44" i="2"/>
  <c r="F6" i="2"/>
  <c r="H19" i="2"/>
  <c r="H18" i="2" s="1"/>
  <c r="H6" i="1"/>
  <c r="E19" i="2"/>
  <c r="G19" i="2"/>
  <c r="G18" i="2" s="1"/>
  <c r="G6" i="2"/>
  <c r="L6" i="2"/>
  <c r="J6" i="2"/>
  <c r="G12" i="2"/>
  <c r="G42" i="2" s="1"/>
  <c r="L19" i="2"/>
  <c r="L18" i="2" s="1"/>
  <c r="H12" i="1"/>
  <c r="H42" i="1" s="1"/>
  <c r="H19" i="1"/>
  <c r="H18" i="1" s="1"/>
  <c r="G5" i="2" l="1"/>
  <c r="G25" i="2" s="1"/>
  <c r="L5" i="2"/>
  <c r="L25" i="2" s="1"/>
  <c r="H5" i="1"/>
  <c r="H25" i="1" s="1"/>
  <c r="H5" i="2"/>
  <c r="H25" i="2" s="1"/>
  <c r="E18" i="2"/>
  <c r="J5" i="2"/>
  <c r="J25" i="2" s="1"/>
  <c r="F44" i="1"/>
  <c r="J44" i="1"/>
  <c r="G19" i="1"/>
  <c r="L44" i="1"/>
  <c r="L6" i="1" l="1"/>
  <c r="L19" i="1"/>
  <c r="L18" i="1" s="1"/>
  <c r="G6" i="1"/>
  <c r="M44" i="1"/>
  <c r="I44" i="1"/>
  <c r="L12" i="1"/>
  <c r="L42" i="1" s="1"/>
  <c r="M19" i="1"/>
  <c r="M18" i="1" s="1"/>
  <c r="E19" i="1"/>
  <c r="F6" i="1"/>
  <c r="E6" i="1"/>
  <c r="M12" i="1"/>
  <c r="M42" i="1" s="1"/>
  <c r="J12" i="1"/>
  <c r="J42" i="1" s="1"/>
  <c r="G44" i="1"/>
  <c r="J6" i="1"/>
  <c r="J19" i="1"/>
  <c r="J18" i="1" s="1"/>
  <c r="G18" i="1"/>
  <c r="E44" i="1"/>
  <c r="G12" i="1"/>
  <c r="G42" i="1" s="1"/>
  <c r="E18" i="1" l="1"/>
  <c r="E38" i="3"/>
  <c r="O38" i="2"/>
  <c r="E17" i="3"/>
  <c r="O17" i="2"/>
  <c r="Q38" i="1"/>
  <c r="G38" i="3" s="1"/>
  <c r="J5" i="1"/>
  <c r="J25" i="1" s="1"/>
  <c r="L5" i="1"/>
  <c r="L25" i="1" s="1"/>
  <c r="G5" i="1"/>
  <c r="G25" i="1" s="1"/>
  <c r="E17" i="4" l="1"/>
  <c r="N44" i="2"/>
  <c r="E38" i="4"/>
  <c r="Q38" i="2"/>
  <c r="G38" i="4" s="1"/>
  <c r="F37" i="4" l="1"/>
  <c r="M6" i="1" l="1"/>
  <c r="M5" i="1" l="1"/>
  <c r="M25" i="1" s="1"/>
  <c r="M6" i="2"/>
  <c r="M5" i="2" l="1"/>
  <c r="M25" i="2" s="1"/>
  <c r="N19" i="2" l="1"/>
  <c r="N18" i="2" s="1"/>
  <c r="N12" i="2" l="1"/>
  <c r="N42" i="2" l="1"/>
  <c r="N27" i="2" l="1"/>
  <c r="N26" i="2" s="1"/>
  <c r="N6" i="1" l="1"/>
  <c r="N6" i="2"/>
  <c r="N5" i="1" l="1"/>
  <c r="N25" i="1" s="1"/>
  <c r="N33" i="1" s="1"/>
  <c r="N36" i="1" s="1"/>
  <c r="N43" i="1"/>
  <c r="N5" i="2"/>
  <c r="N25" i="2" s="1"/>
  <c r="N33" i="2" s="1"/>
  <c r="N36" i="2" s="1"/>
  <c r="N43" i="2"/>
  <c r="N41" i="2" l="1"/>
  <c r="N40" i="2"/>
  <c r="N41" i="1"/>
  <c r="N40" i="1"/>
  <c r="O11" i="1" l="1"/>
  <c r="E11" i="3" s="1"/>
  <c r="O11" i="2"/>
  <c r="E11" i="4" s="1"/>
  <c r="F14" i="3"/>
  <c r="F14" i="4"/>
  <c r="E12" i="1" l="1"/>
  <c r="E42" i="1" l="1"/>
  <c r="E12" i="2"/>
  <c r="E42" i="2" s="1"/>
  <c r="F13" i="3" l="1"/>
  <c r="P12" i="1"/>
  <c r="F12" i="3" s="1"/>
  <c r="F16" i="3"/>
  <c r="F16" i="4"/>
  <c r="F12" i="1"/>
  <c r="O16" i="1"/>
  <c r="F17" i="3"/>
  <c r="Q17" i="1"/>
  <c r="G17" i="3" s="1"/>
  <c r="F15" i="3"/>
  <c r="F15" i="4"/>
  <c r="Q16" i="1" l="1"/>
  <c r="G16" i="3" s="1"/>
  <c r="E16" i="3"/>
  <c r="F8" i="3"/>
  <c r="F8" i="4"/>
  <c r="F13" i="4"/>
  <c r="P12" i="2"/>
  <c r="F12" i="4" s="1"/>
  <c r="F9" i="3"/>
  <c r="F9" i="4"/>
  <c r="F42" i="1"/>
  <c r="O14" i="1"/>
  <c r="O14" i="2"/>
  <c r="K12" i="1"/>
  <c r="K42" i="1" s="1"/>
  <c r="F17" i="4"/>
  <c r="Q17" i="2"/>
  <c r="G17" i="4" s="1"/>
  <c r="F12" i="2"/>
  <c r="F42" i="2" s="1"/>
  <c r="O16" i="2"/>
  <c r="F7" i="3"/>
  <c r="P6" i="1"/>
  <c r="O15" i="2" l="1"/>
  <c r="E15" i="4" s="1"/>
  <c r="K12" i="2"/>
  <c r="K42" i="2" s="1"/>
  <c r="I12" i="1"/>
  <c r="I42" i="1" s="1"/>
  <c r="O42" i="1" s="1"/>
  <c r="E42" i="3" s="1"/>
  <c r="O15" i="1"/>
  <c r="Q15" i="1" s="1"/>
  <c r="G15" i="3" s="1"/>
  <c r="O13" i="1"/>
  <c r="Q13" i="1" s="1"/>
  <c r="G13" i="3" s="1"/>
  <c r="O13" i="2"/>
  <c r="Q16" i="2"/>
  <c r="G16" i="4" s="1"/>
  <c r="E16" i="4"/>
  <c r="E14" i="3"/>
  <c r="Q14" i="1"/>
  <c r="G14" i="3" s="1"/>
  <c r="F6" i="3"/>
  <c r="F7" i="4"/>
  <c r="P6" i="2"/>
  <c r="E14" i="4"/>
  <c r="Q14" i="2"/>
  <c r="G14" i="4" s="1"/>
  <c r="O12" i="1" l="1"/>
  <c r="E13" i="3"/>
  <c r="Q15" i="2"/>
  <c r="G15" i="4" s="1"/>
  <c r="E15" i="3"/>
  <c r="I12" i="2"/>
  <c r="I42" i="2" s="1"/>
  <c r="O42" i="2" s="1"/>
  <c r="E42" i="4" s="1"/>
  <c r="K6" i="2"/>
  <c r="K6" i="1"/>
  <c r="E13" i="4"/>
  <c r="Q13" i="2"/>
  <c r="G13" i="4" s="1"/>
  <c r="Q12" i="1"/>
  <c r="G12" i="3" s="1"/>
  <c r="E12" i="3"/>
  <c r="O7" i="1"/>
  <c r="I6" i="1"/>
  <c r="O8" i="1"/>
  <c r="O8" i="2"/>
  <c r="O9" i="1"/>
  <c r="O9" i="2"/>
  <c r="F6" i="4"/>
  <c r="O12" i="2" l="1"/>
  <c r="E12" i="4" s="1"/>
  <c r="E8" i="3"/>
  <c r="Q8" i="1"/>
  <c r="G8" i="3" s="1"/>
  <c r="Q9" i="2"/>
  <c r="G9" i="4" s="1"/>
  <c r="E9" i="4"/>
  <c r="O6" i="1"/>
  <c r="E9" i="3"/>
  <c r="Q9" i="1"/>
  <c r="G9" i="3" s="1"/>
  <c r="I6" i="2"/>
  <c r="O7" i="2"/>
  <c r="E8" i="4"/>
  <c r="Q8" i="2"/>
  <c r="G8" i="4" s="1"/>
  <c r="E7" i="3"/>
  <c r="Q7" i="1"/>
  <c r="G7" i="3" s="1"/>
  <c r="Q12" i="2" l="1"/>
  <c r="G12" i="4" s="1"/>
  <c r="O6" i="2"/>
  <c r="E7" i="4"/>
  <c r="Q7" i="2"/>
  <c r="G7" i="4" s="1"/>
  <c r="E6" i="3"/>
  <c r="Q6" i="1"/>
  <c r="G6" i="3" s="1"/>
  <c r="E6" i="4" l="1"/>
  <c r="Q6" i="2"/>
  <c r="G6" i="4" s="1"/>
  <c r="K5" i="1" l="1"/>
  <c r="I5" i="1"/>
  <c r="F5" i="1"/>
  <c r="F10" i="3" l="1"/>
  <c r="F5" i="2"/>
  <c r="O10" i="1"/>
  <c r="E5" i="2"/>
  <c r="E5" i="1"/>
  <c r="K5" i="2"/>
  <c r="I5" i="2"/>
  <c r="O10" i="2" l="1"/>
  <c r="O5" i="2"/>
  <c r="Q10" i="1"/>
  <c r="G10" i="3" s="1"/>
  <c r="E10" i="3"/>
  <c r="F10" i="4"/>
  <c r="E25" i="1"/>
  <c r="O5" i="1"/>
  <c r="E5" i="3" l="1"/>
  <c r="E25" i="2"/>
  <c r="Q10" i="2"/>
  <c r="G10" i="4" s="1"/>
  <c r="E10" i="4"/>
  <c r="F23" i="3" l="1"/>
  <c r="F23" i="4"/>
  <c r="E5" i="4"/>
  <c r="F21" i="4" l="1"/>
  <c r="F21" i="3"/>
  <c r="F22" i="3"/>
  <c r="F22" i="4"/>
  <c r="F20" i="3" l="1"/>
  <c r="P19" i="1"/>
  <c r="F19" i="3" l="1"/>
  <c r="F20" i="4"/>
  <c r="P19" i="2"/>
  <c r="F19" i="4" l="1"/>
  <c r="O23" i="1" l="1"/>
  <c r="O23" i="2"/>
  <c r="K19" i="1"/>
  <c r="K19" i="2"/>
  <c r="I19" i="2" l="1"/>
  <c r="I19" i="1"/>
  <c r="E23" i="4"/>
  <c r="Q23" i="2"/>
  <c r="G23" i="4" s="1"/>
  <c r="O21" i="2"/>
  <c r="O22" i="2"/>
  <c r="O20" i="1"/>
  <c r="F19" i="1"/>
  <c r="E23" i="3"/>
  <c r="Q23" i="1"/>
  <c r="G23" i="3" s="1"/>
  <c r="O21" i="1"/>
  <c r="O22" i="1"/>
  <c r="E21" i="3" l="1"/>
  <c r="Q21" i="1"/>
  <c r="G21" i="3" s="1"/>
  <c r="Q22" i="2"/>
  <c r="G22" i="4" s="1"/>
  <c r="E22" i="4"/>
  <c r="O19" i="1"/>
  <c r="E21" i="4"/>
  <c r="Q21" i="2"/>
  <c r="G21" i="4" s="1"/>
  <c r="O20" i="2"/>
  <c r="F19" i="2"/>
  <c r="E22" i="3"/>
  <c r="Q22" i="1"/>
  <c r="G22" i="3" s="1"/>
  <c r="Q20" i="1"/>
  <c r="G20" i="3" s="1"/>
  <c r="E20" i="3"/>
  <c r="E19" i="3" l="1"/>
  <c r="Q19" i="1"/>
  <c r="G19" i="3" s="1"/>
  <c r="O19" i="2"/>
  <c r="Q20" i="2"/>
  <c r="G20" i="4" s="1"/>
  <c r="E20" i="4"/>
  <c r="E19" i="4" l="1"/>
  <c r="Q19" i="2"/>
  <c r="G19" i="4" s="1"/>
  <c r="F11" i="3" l="1"/>
  <c r="Q11" i="1"/>
  <c r="G11" i="3" s="1"/>
  <c r="P5" i="1"/>
  <c r="F5" i="3" l="1"/>
  <c r="Q5" i="1"/>
  <c r="G5" i="3" s="1"/>
  <c r="F11" i="4"/>
  <c r="Q11" i="2"/>
  <c r="G11" i="4" s="1"/>
  <c r="P5" i="2"/>
  <c r="F5" i="4" l="1"/>
  <c r="Q5" i="2"/>
  <c r="G5" i="4" s="1"/>
  <c r="F24" i="3" l="1"/>
  <c r="P18" i="1"/>
  <c r="I18" i="2" l="1"/>
  <c r="I18" i="1"/>
  <c r="F18" i="3"/>
  <c r="P25" i="1"/>
  <c r="F24" i="4"/>
  <c r="P18" i="2"/>
  <c r="O24" i="1" l="1"/>
  <c r="F18" i="1"/>
  <c r="I25" i="1"/>
  <c r="I25" i="2"/>
  <c r="K18" i="2"/>
  <c r="K25" i="2" s="1"/>
  <c r="K18" i="1"/>
  <c r="F25" i="3"/>
  <c r="F18" i="4"/>
  <c r="P25" i="2"/>
  <c r="F25" i="1" l="1"/>
  <c r="O18" i="1"/>
  <c r="O24" i="2"/>
  <c r="F18" i="2"/>
  <c r="F25" i="4"/>
  <c r="K25" i="1"/>
  <c r="E24" i="3"/>
  <c r="Q24" i="1"/>
  <c r="G24" i="3" s="1"/>
  <c r="Q24" i="2" l="1"/>
  <c r="G24" i="4" s="1"/>
  <c r="E24" i="4"/>
  <c r="E18" i="3"/>
  <c r="Q18" i="1"/>
  <c r="G18" i="3" s="1"/>
  <c r="O25" i="1"/>
  <c r="F25" i="2"/>
  <c r="O18" i="2"/>
  <c r="E18" i="4" l="1"/>
  <c r="Q18" i="2"/>
  <c r="G18" i="4" s="1"/>
  <c r="O25" i="2"/>
  <c r="E25" i="3"/>
  <c r="Q25" i="1"/>
  <c r="G25" i="3" s="1"/>
  <c r="Q25" i="2" l="1"/>
  <c r="G25" i="4" s="1"/>
  <c r="E25" i="4"/>
  <c r="F35" i="4" l="1"/>
  <c r="F35" i="3"/>
  <c r="F34" i="3"/>
  <c r="F34" i="4"/>
  <c r="F32" i="3"/>
  <c r="F32" i="4"/>
  <c r="F31" i="4"/>
  <c r="F31" i="3"/>
  <c r="O28" i="1" l="1"/>
  <c r="F28" i="3"/>
  <c r="F28" i="4" l="1"/>
  <c r="O34" i="2"/>
  <c r="O32" i="2"/>
  <c r="O32" i="1"/>
  <c r="O31" i="2"/>
  <c r="O31" i="1"/>
  <c r="Q28" i="1"/>
  <c r="G28" i="3" s="1"/>
  <c r="E28" i="3"/>
  <c r="O28" i="2"/>
  <c r="O34" i="1"/>
  <c r="Q28" i="2" l="1"/>
  <c r="G28" i="4" s="1"/>
  <c r="E28" i="4"/>
  <c r="Q31" i="1"/>
  <c r="G31" i="3" s="1"/>
  <c r="E31" i="3"/>
  <c r="Q32" i="1"/>
  <c r="G32" i="3" s="1"/>
  <c r="E32" i="3"/>
  <c r="Q31" i="2"/>
  <c r="G31" i="4" s="1"/>
  <c r="E31" i="4"/>
  <c r="Q32" i="2"/>
  <c r="G32" i="4" s="1"/>
  <c r="E32" i="4"/>
  <c r="Q34" i="2"/>
  <c r="G34" i="4" s="1"/>
  <c r="E34" i="4"/>
  <c r="E34" i="3"/>
  <c r="Q34" i="1"/>
  <c r="G34" i="3" s="1"/>
  <c r="O35" i="2"/>
  <c r="O35" i="1"/>
  <c r="Q35" i="2" l="1"/>
  <c r="G35" i="4" s="1"/>
  <c r="E35" i="4"/>
  <c r="Q35" i="1"/>
  <c r="G35" i="3" s="1"/>
  <c r="E35" i="3"/>
  <c r="F30" i="3" l="1"/>
  <c r="F30" i="4"/>
  <c r="O30" i="1" l="1"/>
  <c r="Q30" i="1" s="1"/>
  <c r="G30" i="3" s="1"/>
  <c r="O30" i="2"/>
  <c r="E30" i="3" l="1"/>
  <c r="E30" i="4"/>
  <c r="Q30" i="2"/>
  <c r="G30" i="4" s="1"/>
  <c r="M27" i="2" l="1"/>
  <c r="M26" i="2" s="1"/>
  <c r="M27" i="1"/>
  <c r="M26" i="1" s="1"/>
  <c r="H27" i="2"/>
  <c r="H26" i="2" s="1"/>
  <c r="H27" i="1"/>
  <c r="H26" i="1" s="1"/>
  <c r="F29" i="3"/>
  <c r="P27" i="1"/>
  <c r="F27" i="3" l="1"/>
  <c r="P26" i="1"/>
  <c r="F27" i="2"/>
  <c r="F26" i="2" s="1"/>
  <c r="F27" i="1"/>
  <c r="F26" i="1" s="1"/>
  <c r="I27" i="2"/>
  <c r="I26" i="2" s="1"/>
  <c r="I27" i="1"/>
  <c r="I26" i="1" s="1"/>
  <c r="F29" i="4"/>
  <c r="P27" i="2"/>
  <c r="H33" i="1"/>
  <c r="H36" i="1" s="1"/>
  <c r="H41" i="1" s="1"/>
  <c r="H43" i="1"/>
  <c r="L27" i="2"/>
  <c r="L26" i="2" s="1"/>
  <c r="L27" i="1"/>
  <c r="L26" i="1" s="1"/>
  <c r="O29" i="1"/>
  <c r="E27" i="1"/>
  <c r="H33" i="2"/>
  <c r="H36" i="2" s="1"/>
  <c r="H41" i="2" s="1"/>
  <c r="H43" i="2"/>
  <c r="J27" i="2"/>
  <c r="J26" i="2" s="1"/>
  <c r="J27" i="1"/>
  <c r="J26" i="1" s="1"/>
  <c r="M33" i="1"/>
  <c r="M36" i="1" s="1"/>
  <c r="K27" i="2"/>
  <c r="K26" i="2" s="1"/>
  <c r="K33" i="2" s="1"/>
  <c r="K36" i="2" s="1"/>
  <c r="K27" i="1"/>
  <c r="K26" i="1" s="1"/>
  <c r="G27" i="2"/>
  <c r="G26" i="2" s="1"/>
  <c r="G27" i="1"/>
  <c r="G26" i="1" s="1"/>
  <c r="M33" i="2"/>
  <c r="M36" i="2" s="1"/>
  <c r="O27" i="1" l="1"/>
  <c r="E26" i="1"/>
  <c r="O29" i="2"/>
  <c r="E27" i="2"/>
  <c r="I33" i="1"/>
  <c r="I36" i="1" s="1"/>
  <c r="P26" i="2"/>
  <c r="F27" i="4"/>
  <c r="Q29" i="1"/>
  <c r="G29" i="3" s="1"/>
  <c r="E29" i="3"/>
  <c r="I33" i="2"/>
  <c r="I36" i="2" s="1"/>
  <c r="K33" i="1"/>
  <c r="K36" i="1" s="1"/>
  <c r="L43" i="1"/>
  <c r="L33" i="1"/>
  <c r="L36" i="1" s="1"/>
  <c r="L41" i="1" s="1"/>
  <c r="F33" i="1"/>
  <c r="F36" i="1" s="1"/>
  <c r="G33" i="2"/>
  <c r="G36" i="2" s="1"/>
  <c r="G41" i="2" s="1"/>
  <c r="G43" i="2"/>
  <c r="J43" i="1"/>
  <c r="J33" i="1"/>
  <c r="J36" i="1" s="1"/>
  <c r="J41" i="1" s="1"/>
  <c r="L43" i="2"/>
  <c r="L33" i="2"/>
  <c r="L36" i="2" s="1"/>
  <c r="L41" i="2" s="1"/>
  <c r="F33" i="2"/>
  <c r="F36" i="2" s="1"/>
  <c r="J43" i="2"/>
  <c r="J33" i="2"/>
  <c r="J36" i="2" s="1"/>
  <c r="J41" i="2" s="1"/>
  <c r="F26" i="3"/>
  <c r="P33" i="1"/>
  <c r="G33" i="1"/>
  <c r="G36" i="1" s="1"/>
  <c r="G41" i="1" s="1"/>
  <c r="G43" i="1"/>
  <c r="K40" i="1" l="1"/>
  <c r="O27" i="2"/>
  <c r="E26" i="2"/>
  <c r="E29" i="4"/>
  <c r="Q29" i="2"/>
  <c r="G29" i="4" s="1"/>
  <c r="F33" i="3"/>
  <c r="P36" i="1"/>
  <c r="F36" i="3" s="1"/>
  <c r="E33" i="1"/>
  <c r="O26" i="1"/>
  <c r="F26" i="4"/>
  <c r="P33" i="2"/>
  <c r="E27" i="3"/>
  <c r="Q27" i="1"/>
  <c r="G27" i="3" s="1"/>
  <c r="P36" i="2" l="1"/>
  <c r="F36" i="4" s="1"/>
  <c r="F33" i="4"/>
  <c r="E33" i="2"/>
  <c r="O26" i="2"/>
  <c r="E27" i="4"/>
  <c r="Q27" i="2"/>
  <c r="G27" i="4" s="1"/>
  <c r="Q26" i="1"/>
  <c r="G26" i="3" s="1"/>
  <c r="E26" i="3"/>
  <c r="O33" i="1"/>
  <c r="E36" i="1"/>
  <c r="Q26" i="2" l="1"/>
  <c r="G26" i="4" s="1"/>
  <c r="E26" i="4"/>
  <c r="O36" i="1"/>
  <c r="O33" i="2"/>
  <c r="E36" i="2"/>
  <c r="Q33" i="1"/>
  <c r="G33" i="3" s="1"/>
  <c r="E33" i="3"/>
  <c r="O36" i="2" l="1"/>
  <c r="E33" i="4"/>
  <c r="Q33" i="2"/>
  <c r="G33" i="4" s="1"/>
  <c r="E36" i="3"/>
  <c r="Q36" i="1"/>
  <c r="G36" i="3" s="1"/>
  <c r="E36" i="4" l="1"/>
  <c r="Q36" i="2"/>
  <c r="G36" i="4" s="1"/>
  <c r="M43" i="1" l="1"/>
  <c r="M40" i="1"/>
  <c r="M41" i="1"/>
  <c r="O37" i="1"/>
  <c r="E43" i="1"/>
  <c r="E41" i="1"/>
  <c r="E40" i="1"/>
  <c r="I43" i="1"/>
  <c r="I40" i="1"/>
  <c r="I41" i="1"/>
  <c r="K43" i="1"/>
  <c r="F43" i="1"/>
  <c r="F41" i="1"/>
  <c r="F40" i="1"/>
  <c r="O43" i="1" l="1"/>
  <c r="E43" i="3" s="1"/>
  <c r="K43" i="2"/>
  <c r="E37" i="3"/>
  <c r="Q37" i="1"/>
  <c r="G37" i="3" s="1"/>
  <c r="E41" i="2"/>
  <c r="O37" i="2"/>
  <c r="E43" i="2"/>
  <c r="E40" i="2"/>
  <c r="F41" i="2"/>
  <c r="F43" i="2"/>
  <c r="F40" i="2"/>
  <c r="I43" i="2"/>
  <c r="I41" i="2"/>
  <c r="I40" i="2"/>
  <c r="M43" i="2"/>
  <c r="M41" i="2"/>
  <c r="M40" i="2"/>
  <c r="O43" i="2" l="1"/>
  <c r="E43" i="4" s="1"/>
  <c r="Q37" i="2"/>
  <c r="G37" i="4" s="1"/>
  <c r="E37" i="4"/>
  <c r="O39" i="1" l="1"/>
  <c r="K44" i="1"/>
  <c r="O44" i="1" s="1"/>
  <c r="E44" i="3" s="1"/>
  <c r="K41" i="1"/>
  <c r="O40" i="1"/>
  <c r="E40" i="3" s="1"/>
  <c r="Q39" i="1" l="1"/>
  <c r="G39" i="3" s="1"/>
  <c r="E39" i="3"/>
  <c r="O41" i="1"/>
  <c r="K44" i="2"/>
  <c r="O44" i="2" s="1"/>
  <c r="E44" i="4" s="1"/>
  <c r="O39" i="2"/>
  <c r="K41" i="2"/>
  <c r="K40" i="2"/>
  <c r="O40" i="2" l="1"/>
  <c r="E40" i="4" s="1"/>
  <c r="E41" i="3"/>
  <c r="O41" i="2"/>
  <c r="E41" i="4" s="1"/>
  <c r="Q39" i="2"/>
  <c r="G39" i="4" s="1"/>
  <c r="E39" i="4"/>
</calcChain>
</file>

<file path=xl/sharedStrings.xml><?xml version="1.0" encoding="utf-8"?>
<sst xmlns="http://schemas.openxmlformats.org/spreadsheetml/2006/main" count="232" uniqueCount="58">
  <si>
    <t>Sor-szám</t>
  </si>
  <si>
    <t>Stratégiai és vagyon-gazdálkodási feladatok összesen (003)</t>
  </si>
  <si>
    <t>Lakás üzemeltetés (004)</t>
  </si>
  <si>
    <t>Városháza épület üzemeltetési feladatok (008)</t>
  </si>
  <si>
    <t>Egyéb tevékenység összesen</t>
  </si>
  <si>
    <t>Tevékenységek összesen</t>
  </si>
  <si>
    <t xml:space="preserve">Közvetlenül gyűjtött költségek    (2+6+7+8)                                         </t>
  </si>
  <si>
    <t>Anyagjellegű ráfordítások (3+4+5)</t>
  </si>
  <si>
    <t>ebből:</t>
  </si>
  <si>
    <t>Anyag költség</t>
  </si>
  <si>
    <t>Igénybe vett szolgáltatás</t>
  </si>
  <si>
    <t>Egyéb szolgáltatás</t>
  </si>
  <si>
    <t>Személyi jellegű ráfordítások</t>
  </si>
  <si>
    <t>Értékcsökkenés</t>
  </si>
  <si>
    <t>Közvetített szolgáltatás, alvállalkozók  (9+10+11+12+13)</t>
  </si>
  <si>
    <t>Közüzemi szolgáltatások</t>
  </si>
  <si>
    <t>Javítás, karbantartás</t>
  </si>
  <si>
    <t>Üzemeltetés</t>
  </si>
  <si>
    <t>Hasznosításhoz kapcsolódó külső szolgáltatások, szakértői díjak</t>
  </si>
  <si>
    <t>Alvállalkozók</t>
  </si>
  <si>
    <t xml:space="preserve">Üzemi általános költségek   (15+19+20)                                          </t>
  </si>
  <si>
    <t>Anyagjellegű ráfordítások ( 16+17+18)</t>
  </si>
  <si>
    <t>Közvetlen költségek összesen (1+14)</t>
  </si>
  <si>
    <t>Közvetett költség (központi irányítás)  (23+27+28)</t>
  </si>
  <si>
    <t>Anyagjellegű ráfordítások (24+25+26)</t>
  </si>
  <si>
    <t>Költségek (21+22)</t>
  </si>
  <si>
    <t>Egyéb ráfordítás és bevétel különbsége</t>
  </si>
  <si>
    <t>Pénzügyi  ráfordítás  és bevétel különbsége</t>
  </si>
  <si>
    <t xml:space="preserve">Összes költség, ráfordítás  (29±30±31)                             </t>
  </si>
  <si>
    <t>( + ) Észszerű nyereség/Saját tev.nyeresége</t>
  </si>
  <si>
    <t>(-)  Megtérülések</t>
  </si>
  <si>
    <t xml:space="preserve">Költségtérítés : </t>
  </si>
  <si>
    <t>Szolgáltatási díj</t>
  </si>
  <si>
    <t xml:space="preserve">               </t>
  </si>
  <si>
    <t>Megnevezés
(NETTÓ)</t>
  </si>
  <si>
    <t>Adatok E Ft-ban</t>
  </si>
  <si>
    <t xml:space="preserve"> 2.2. sz. melléklet</t>
  </si>
  <si>
    <t>Nem lakás üzemeltetés, bérbeadás
(005)</t>
  </si>
  <si>
    <t>Portfolió-kezelés összesen
(003)</t>
  </si>
  <si>
    <t>Lakás felújítás és tárgyi eszköz beszerzés MM általános költsége
(004)</t>
  </si>
  <si>
    <t>Nem lakás felújítás MM általános költsége
(005)</t>
  </si>
  <si>
    <t>Megnevezés
(BRUTTÓ)</t>
  </si>
  <si>
    <t xml:space="preserve"> 2.1. sz. melléklet</t>
  </si>
  <si>
    <t>Vagyonleltár (005)</t>
  </si>
  <si>
    <t>Merlin projekt MM általános költsége (003)</t>
  </si>
  <si>
    <t>KIR MM általános költsége (003)</t>
  </si>
  <si>
    <t>Közfeladat ellátás összesen</t>
  </si>
  <si>
    <t>Ellenételezés  ( Előirányzott/Jogos )</t>
  </si>
  <si>
    <t>Összes ellentételezés üzemeltetési költség és felújítási feladatok általános költsége együttesen</t>
  </si>
  <si>
    <t>Ellentételezés  ( Előirányzott/Jogos )</t>
  </si>
  <si>
    <t>Ellentételezés ( Előirányzott/Jogos )</t>
  </si>
  <si>
    <t>Összes ellenétéelezés üzemeltetési költség és felújítási feladatok általános költsége együttesen</t>
  </si>
  <si>
    <t>Ellentételezés számítás Közfeladat- ellátási tevékenység/Egyéb tevékenység/ Tevékenységek összesen
2024. évi terv (ÁFA nélkül)</t>
  </si>
  <si>
    <t>Ellentételezés számítás Közfeladat- ellátási tevékenység/Egyéb tevékenység/ Tevékenységek összesen 
2024. évi terv (ÁFÁ-val)</t>
  </si>
  <si>
    <t>Ellentételezés számítás Közfeladat- ellátási tevékenység/Egyéb tevékenység/ Tevékenységek összesen 2024. évi terv (ÁFA nélkül)</t>
  </si>
  <si>
    <t>Ellentételezés számítás Közfeladat- ellátási tevékenység/Egyéb tevékenység/ Tevékenységek összesen 2024. évi terv (ÁFÁ-val)</t>
  </si>
  <si>
    <t>Eseti Évközbeni Közfeladat-ellátási Megbízás Tartalék keretre</t>
  </si>
  <si>
    <t>Eseti Évközbeni Közfeladat-ellátási Megbízás Tartalék keret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</si>
</sst>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1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right" vertical="center" wrapText="1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2" borderId="5" xfId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5" xfId="1" applyFont="1" applyBorder="1" applyAlignment="1">
      <alignment vertical="center" wrapText="1"/>
    </xf>
    <xf numFmtId="3" fontId="3" fillId="0" borderId="5" xfId="1" applyNumberFormat="1" applyFont="1" applyBorder="1" applyAlignment="1">
      <alignment vertical="center" wrapText="1"/>
    </xf>
    <xf numFmtId="3" fontId="2" fillId="2" borderId="6" xfId="1" applyNumberFormat="1" applyFont="1" applyFill="1" applyBorder="1" applyAlignment="1">
      <alignment horizontal="right" vertical="center" wrapText="1"/>
    </xf>
    <xf numFmtId="3" fontId="2" fillId="2" borderId="7" xfId="1" applyNumberFormat="1" applyFont="1" applyFill="1" applyBorder="1" applyAlignment="1">
      <alignment horizontal="right" vertical="center" wrapText="1"/>
    </xf>
    <xf numFmtId="3" fontId="2" fillId="2" borderId="5" xfId="1" applyNumberFormat="1" applyFont="1" applyFill="1" applyBorder="1" applyAlignment="1">
      <alignment horizontal="right" vertical="center"/>
    </xf>
    <xf numFmtId="3" fontId="2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>
      <alignment vertical="center" wrapText="1"/>
    </xf>
    <xf numFmtId="4" fontId="3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3" fontId="3" fillId="0" borderId="5" xfId="1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3" fontId="3" fillId="2" borderId="5" xfId="1" applyNumberFormat="1" applyFont="1" applyFill="1" applyBorder="1" applyAlignment="1" applyProtection="1">
      <alignment horizontal="right" vertical="center" wrapText="1"/>
      <protection locked="0"/>
    </xf>
    <xf numFmtId="3" fontId="3" fillId="0" borderId="5" xfId="1" applyNumberFormat="1" applyFont="1" applyBorder="1" applyAlignment="1" applyProtection="1">
      <alignment horizontal="right" vertical="center" wrapText="1"/>
      <protection locked="0"/>
    </xf>
    <xf numFmtId="0" fontId="2" fillId="3" borderId="1" xfId="1" applyFont="1" applyFill="1" applyBorder="1" applyAlignment="1">
      <alignment horizontal="center" vertical="center" wrapText="1"/>
    </xf>
    <xf numFmtId="3" fontId="3" fillId="3" borderId="5" xfId="1" applyNumberFormat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vertical="center" wrapText="1"/>
    </xf>
    <xf numFmtId="3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10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11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13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>
      <alignment vertical="center"/>
    </xf>
    <xf numFmtId="3" fontId="2" fillId="2" borderId="8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ál" xfId="0" builtinId="0"/>
    <cellStyle name="Normál 2" xfId="1" xr:uid="{80A9A248-A0D7-4C5A-A898-282F9E393F6B}"/>
    <cellStyle name="Normál 3" xfId="2" xr:uid="{608ED45B-AB7E-4F30-993D-86799ED2AE6F}"/>
  </cellStyles>
  <dxfs count="0"/>
  <tableStyles count="0" defaultTableStyle="TableStyleMedium2" defaultPivotStyle="PivotStyleLight16"/>
  <colors>
    <mruColors>
      <color rgb="FFFF33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75AEB-BCDA-4D20-8504-891DB91EEAFF}">
  <sheetPr>
    <tabColor rgb="FF92D050"/>
    <pageSetUpPr fitToPage="1"/>
  </sheetPr>
  <dimension ref="A1:U73"/>
  <sheetViews>
    <sheetView tabSelected="1" topLeftCell="A2" zoomScaleNormal="100" zoomScaleSheetLayoutView="70" workbookViewId="0">
      <selection activeCell="E10" sqref="E10"/>
    </sheetView>
  </sheetViews>
  <sheetFormatPr defaultColWidth="11.6640625" defaultRowHeight="13.2" x14ac:dyDescent="0.3"/>
  <cols>
    <col min="1" max="1" width="5.44140625" style="6" customWidth="1"/>
    <col min="2" max="2" width="12.6640625" style="6" bestFit="1" customWidth="1"/>
    <col min="3" max="3" width="13.88671875" style="6" customWidth="1"/>
    <col min="4" max="4" width="21" style="6" customWidth="1"/>
    <col min="5" max="5" width="12.88671875" style="6" customWidth="1"/>
    <col min="6" max="6" width="11.5546875" style="6" customWidth="1"/>
    <col min="7" max="8" width="10.6640625" style="6" customWidth="1"/>
    <col min="9" max="9" width="12.44140625" style="6" customWidth="1"/>
    <col min="10" max="11" width="13" style="18" customWidth="1"/>
    <col min="12" max="12" width="14" style="6" customWidth="1"/>
    <col min="13" max="14" width="13.33203125" style="6" customWidth="1"/>
    <col min="15" max="15" width="15.88671875" style="6" customWidth="1"/>
    <col min="16" max="16" width="13.109375" style="6" customWidth="1"/>
    <col min="17" max="17" width="15.109375" style="2" bestFit="1" customWidth="1"/>
    <col min="18" max="16384" width="11.6640625" style="6"/>
  </cols>
  <sheetData>
    <row r="1" spans="1:17" ht="15.6" x14ac:dyDescent="0.3">
      <c r="Q1" s="25" t="s">
        <v>36</v>
      </c>
    </row>
    <row r="2" spans="1:17" ht="42" customHeight="1" x14ac:dyDescent="0.3">
      <c r="A2" s="36" t="s">
        <v>52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x14ac:dyDescent="0.3">
      <c r="Q3" s="22" t="s">
        <v>35</v>
      </c>
    </row>
    <row r="4" spans="1:17" s="2" customFormat="1" ht="120" customHeight="1" x14ac:dyDescent="0.3">
      <c r="A4" s="1" t="s">
        <v>0</v>
      </c>
      <c r="B4" s="31" t="s">
        <v>34</v>
      </c>
      <c r="C4" s="32"/>
      <c r="D4" s="33"/>
      <c r="E4" s="1" t="s">
        <v>38</v>
      </c>
      <c r="F4" s="1" t="s">
        <v>1</v>
      </c>
      <c r="G4" s="1" t="s">
        <v>45</v>
      </c>
      <c r="H4" s="28" t="s">
        <v>44</v>
      </c>
      <c r="I4" s="1" t="s">
        <v>2</v>
      </c>
      <c r="J4" s="1" t="s">
        <v>39</v>
      </c>
      <c r="K4" s="1" t="s">
        <v>37</v>
      </c>
      <c r="L4" s="1" t="s">
        <v>40</v>
      </c>
      <c r="M4" s="1" t="s">
        <v>43</v>
      </c>
      <c r="N4" s="1" t="s">
        <v>3</v>
      </c>
      <c r="O4" s="1" t="s">
        <v>46</v>
      </c>
      <c r="P4" s="1" t="s">
        <v>4</v>
      </c>
      <c r="Q4" s="1" t="s">
        <v>5</v>
      </c>
    </row>
    <row r="5" spans="1:17" x14ac:dyDescent="0.3">
      <c r="A5" s="3">
        <v>1</v>
      </c>
      <c r="B5" s="34" t="s">
        <v>6</v>
      </c>
      <c r="C5" s="34"/>
      <c r="D5" s="34"/>
      <c r="E5" s="4">
        <f t="shared" ref="E5:M5" si="0">E6+E10+E11+E12</f>
        <v>16485000</v>
      </c>
      <c r="F5" s="4">
        <f t="shared" si="0"/>
        <v>300385000</v>
      </c>
      <c r="G5" s="4">
        <f t="shared" si="0"/>
        <v>0</v>
      </c>
      <c r="H5" s="4">
        <f t="shared" ref="H5" si="1">H6+H10+H11+H12</f>
        <v>0</v>
      </c>
      <c r="I5" s="4">
        <f t="shared" si="0"/>
        <v>1079070000</v>
      </c>
      <c r="J5" s="4">
        <f t="shared" si="0"/>
        <v>0</v>
      </c>
      <c r="K5" s="4">
        <f t="shared" si="0"/>
        <v>696939000</v>
      </c>
      <c r="L5" s="4">
        <f t="shared" si="0"/>
        <v>0</v>
      </c>
      <c r="M5" s="4">
        <f t="shared" si="0"/>
        <v>0</v>
      </c>
      <c r="N5" s="4">
        <f t="shared" ref="N5" si="2">N6+N10+N11+N12</f>
        <v>0</v>
      </c>
      <c r="O5" s="4">
        <f>SUM(E5:N5)</f>
        <v>2092879000</v>
      </c>
      <c r="P5" s="4">
        <f>P6+P10+P11+P12</f>
        <v>197568000</v>
      </c>
      <c r="Q5" s="4">
        <f t="shared" ref="Q5:Q39" si="3">SUM(O5:P5)</f>
        <v>2290447000</v>
      </c>
    </row>
    <row r="6" spans="1:17" x14ac:dyDescent="0.3">
      <c r="A6" s="7">
        <v>2</v>
      </c>
      <c r="B6" s="35" t="s">
        <v>7</v>
      </c>
      <c r="C6" s="35"/>
      <c r="D6" s="35"/>
      <c r="E6" s="8">
        <f>+E7+E8+E9</f>
        <v>0</v>
      </c>
      <c r="F6" s="8">
        <f t="shared" ref="F6:P6" si="4">+F7+F8+F9</f>
        <v>0</v>
      </c>
      <c r="G6" s="8">
        <f t="shared" si="4"/>
        <v>0</v>
      </c>
      <c r="H6" s="8">
        <f t="shared" ref="H6" si="5">+H7+H8+H9</f>
        <v>0</v>
      </c>
      <c r="I6" s="8">
        <f t="shared" si="4"/>
        <v>19816000</v>
      </c>
      <c r="J6" s="8">
        <f t="shared" si="4"/>
        <v>0</v>
      </c>
      <c r="K6" s="8">
        <f t="shared" si="4"/>
        <v>7643000</v>
      </c>
      <c r="L6" s="8">
        <f t="shared" si="4"/>
        <v>0</v>
      </c>
      <c r="M6" s="8">
        <f t="shared" si="4"/>
        <v>0</v>
      </c>
      <c r="N6" s="8">
        <f t="shared" ref="N6" si="6">+N7+N8+N9</f>
        <v>0</v>
      </c>
      <c r="O6" s="4">
        <f t="shared" ref="O6:O44" si="7">SUM(E6:N6)</f>
        <v>27459000</v>
      </c>
      <c r="P6" s="8">
        <f t="shared" si="4"/>
        <v>98480000</v>
      </c>
      <c r="Q6" s="4">
        <f t="shared" si="3"/>
        <v>125939000</v>
      </c>
    </row>
    <row r="7" spans="1:17" x14ac:dyDescent="0.3">
      <c r="A7" s="9">
        <v>3</v>
      </c>
      <c r="B7" s="10" t="s">
        <v>8</v>
      </c>
      <c r="C7" s="30" t="s">
        <v>9</v>
      </c>
      <c r="D7" s="30"/>
      <c r="E7" s="21">
        <v>0</v>
      </c>
      <c r="F7" s="21">
        <v>0</v>
      </c>
      <c r="G7" s="21">
        <v>0</v>
      </c>
      <c r="H7" s="21">
        <v>0</v>
      </c>
      <c r="I7" s="21">
        <v>16227000</v>
      </c>
      <c r="J7" s="21">
        <v>0</v>
      </c>
      <c r="K7" s="21">
        <v>6850000</v>
      </c>
      <c r="L7" s="21">
        <v>0</v>
      </c>
      <c r="M7" s="21">
        <v>0</v>
      </c>
      <c r="N7" s="21">
        <v>0</v>
      </c>
      <c r="O7" s="4">
        <f t="shared" si="7"/>
        <v>23077000</v>
      </c>
      <c r="P7" s="21">
        <v>43364000</v>
      </c>
      <c r="Q7" s="4">
        <f>SUM(O7:P7)</f>
        <v>66441000</v>
      </c>
    </row>
    <row r="8" spans="1:17" x14ac:dyDescent="0.3">
      <c r="A8" s="9">
        <v>4</v>
      </c>
      <c r="B8" s="10"/>
      <c r="C8" s="30" t="s">
        <v>10</v>
      </c>
      <c r="D8" s="30"/>
      <c r="E8" s="21">
        <v>0</v>
      </c>
      <c r="F8" s="21">
        <v>0</v>
      </c>
      <c r="G8" s="21">
        <v>0</v>
      </c>
      <c r="H8" s="21">
        <v>0</v>
      </c>
      <c r="I8" s="21">
        <v>2981000</v>
      </c>
      <c r="J8" s="21">
        <v>0</v>
      </c>
      <c r="K8" s="21">
        <v>476000</v>
      </c>
      <c r="L8" s="21">
        <v>0</v>
      </c>
      <c r="M8" s="21">
        <v>0</v>
      </c>
      <c r="N8" s="21">
        <v>0</v>
      </c>
      <c r="O8" s="4">
        <f t="shared" si="7"/>
        <v>3457000</v>
      </c>
      <c r="P8" s="21">
        <v>54244000</v>
      </c>
      <c r="Q8" s="4">
        <f t="shared" ref="Q8:Q17" si="8">SUM(O8:P8)</f>
        <v>57701000</v>
      </c>
    </row>
    <row r="9" spans="1:17" x14ac:dyDescent="0.3">
      <c r="A9" s="9">
        <v>5</v>
      </c>
      <c r="B9" s="10"/>
      <c r="C9" s="30" t="s">
        <v>11</v>
      </c>
      <c r="D9" s="30"/>
      <c r="E9" s="21">
        <v>0</v>
      </c>
      <c r="F9" s="21">
        <v>0</v>
      </c>
      <c r="G9" s="21">
        <v>0</v>
      </c>
      <c r="H9" s="21">
        <v>0</v>
      </c>
      <c r="I9" s="21">
        <v>608000</v>
      </c>
      <c r="J9" s="21">
        <v>0</v>
      </c>
      <c r="K9" s="21">
        <v>317000</v>
      </c>
      <c r="L9" s="21">
        <v>0</v>
      </c>
      <c r="M9" s="21">
        <v>0</v>
      </c>
      <c r="N9" s="21">
        <v>0</v>
      </c>
      <c r="O9" s="4">
        <f t="shared" si="7"/>
        <v>925000</v>
      </c>
      <c r="P9" s="21">
        <v>872000</v>
      </c>
      <c r="Q9" s="4">
        <f t="shared" si="8"/>
        <v>1797000</v>
      </c>
    </row>
    <row r="10" spans="1:17" x14ac:dyDescent="0.3">
      <c r="A10" s="9">
        <v>6</v>
      </c>
      <c r="B10" s="30" t="s">
        <v>12</v>
      </c>
      <c r="C10" s="30"/>
      <c r="D10" s="30"/>
      <c r="E10" s="21">
        <v>13310000</v>
      </c>
      <c r="F10" s="21">
        <v>196545000</v>
      </c>
      <c r="G10" s="21">
        <v>0</v>
      </c>
      <c r="H10" s="21">
        <v>0</v>
      </c>
      <c r="I10" s="21">
        <v>553622000</v>
      </c>
      <c r="J10" s="21">
        <v>0</v>
      </c>
      <c r="K10" s="21">
        <v>207972000</v>
      </c>
      <c r="L10" s="21">
        <v>0</v>
      </c>
      <c r="M10" s="21">
        <v>0</v>
      </c>
      <c r="N10" s="21">
        <v>0</v>
      </c>
      <c r="O10" s="4">
        <f t="shared" si="7"/>
        <v>971449000</v>
      </c>
      <c r="P10" s="21">
        <v>46069000</v>
      </c>
      <c r="Q10" s="4">
        <f t="shared" si="8"/>
        <v>1017518000</v>
      </c>
    </row>
    <row r="11" spans="1:17" x14ac:dyDescent="0.3">
      <c r="A11" s="9">
        <v>7</v>
      </c>
      <c r="B11" s="30" t="s">
        <v>13</v>
      </c>
      <c r="C11" s="30"/>
      <c r="D11" s="30"/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4">
        <f t="shared" si="7"/>
        <v>0</v>
      </c>
      <c r="P11" s="21">
        <v>25023000</v>
      </c>
      <c r="Q11" s="4">
        <f t="shared" si="8"/>
        <v>25023000</v>
      </c>
    </row>
    <row r="12" spans="1:17" x14ac:dyDescent="0.3">
      <c r="A12" s="7">
        <v>8</v>
      </c>
      <c r="B12" s="35" t="s">
        <v>14</v>
      </c>
      <c r="C12" s="35"/>
      <c r="D12" s="35"/>
      <c r="E12" s="8">
        <f t="shared" ref="E12:J12" si="9">SUM(E13:E17)</f>
        <v>3175000</v>
      </c>
      <c r="F12" s="8">
        <f t="shared" si="9"/>
        <v>103840000</v>
      </c>
      <c r="G12" s="8">
        <f t="shared" si="9"/>
        <v>0</v>
      </c>
      <c r="H12" s="8">
        <f t="shared" ref="H12" si="10">SUM(H13:H17)</f>
        <v>0</v>
      </c>
      <c r="I12" s="8">
        <f t="shared" si="9"/>
        <v>505632000</v>
      </c>
      <c r="J12" s="8">
        <f t="shared" si="9"/>
        <v>0</v>
      </c>
      <c r="K12" s="8">
        <f t="shared" ref="K12:M12" si="11">SUM(K13:K17)</f>
        <v>481324000</v>
      </c>
      <c r="L12" s="8">
        <f t="shared" si="11"/>
        <v>0</v>
      </c>
      <c r="M12" s="8">
        <f t="shared" si="11"/>
        <v>0</v>
      </c>
      <c r="N12" s="8">
        <f t="shared" ref="N12" si="12">SUM(N13:N17)</f>
        <v>0</v>
      </c>
      <c r="O12" s="4">
        <f t="shared" si="7"/>
        <v>1093971000</v>
      </c>
      <c r="P12" s="8">
        <f t="shared" ref="P12" si="13">SUM(P13:P17)</f>
        <v>27996000</v>
      </c>
      <c r="Q12" s="4">
        <f t="shared" si="8"/>
        <v>1121967000</v>
      </c>
    </row>
    <row r="13" spans="1:17" x14ac:dyDescent="0.3">
      <c r="A13" s="9">
        <v>9</v>
      </c>
      <c r="B13" s="11"/>
      <c r="C13" s="30" t="s">
        <v>15</v>
      </c>
      <c r="D13" s="30"/>
      <c r="E13" s="21">
        <v>0</v>
      </c>
      <c r="F13" s="21">
        <v>0</v>
      </c>
      <c r="G13" s="21">
        <v>0</v>
      </c>
      <c r="H13" s="21">
        <v>0</v>
      </c>
      <c r="I13" s="21">
        <v>154696000</v>
      </c>
      <c r="J13" s="21">
        <v>0</v>
      </c>
      <c r="K13" s="21">
        <v>130875000</v>
      </c>
      <c r="L13" s="21">
        <v>0</v>
      </c>
      <c r="M13" s="21">
        <v>0</v>
      </c>
      <c r="N13" s="21">
        <v>0</v>
      </c>
      <c r="O13" s="4">
        <f t="shared" si="7"/>
        <v>285571000</v>
      </c>
      <c r="P13" s="21">
        <v>24432000</v>
      </c>
      <c r="Q13" s="4">
        <f t="shared" si="8"/>
        <v>310003000</v>
      </c>
    </row>
    <row r="14" spans="1:17" x14ac:dyDescent="0.3">
      <c r="A14" s="9">
        <v>10</v>
      </c>
      <c r="B14" s="12"/>
      <c r="C14" s="30" t="s">
        <v>16</v>
      </c>
      <c r="D14" s="30"/>
      <c r="E14" s="21">
        <v>0</v>
      </c>
      <c r="F14" s="21">
        <v>0</v>
      </c>
      <c r="G14" s="21">
        <v>0</v>
      </c>
      <c r="H14" s="21">
        <v>0</v>
      </c>
      <c r="I14" s="21">
        <v>198753000</v>
      </c>
      <c r="J14" s="21">
        <v>0</v>
      </c>
      <c r="K14" s="21">
        <v>139259000</v>
      </c>
      <c r="L14" s="21">
        <v>0</v>
      </c>
      <c r="M14" s="21">
        <v>0</v>
      </c>
      <c r="N14" s="21">
        <v>0</v>
      </c>
      <c r="O14" s="4">
        <f t="shared" si="7"/>
        <v>338012000</v>
      </c>
      <c r="P14" s="21">
        <v>2964000</v>
      </c>
      <c r="Q14" s="4">
        <f t="shared" si="8"/>
        <v>340976000</v>
      </c>
    </row>
    <row r="15" spans="1:17" x14ac:dyDescent="0.3">
      <c r="A15" s="9">
        <v>11</v>
      </c>
      <c r="B15" s="12"/>
      <c r="C15" s="30" t="s">
        <v>17</v>
      </c>
      <c r="D15" s="30"/>
      <c r="E15" s="21">
        <v>0</v>
      </c>
      <c r="F15" s="21">
        <v>0</v>
      </c>
      <c r="G15" s="21">
        <v>0</v>
      </c>
      <c r="H15" s="21">
        <v>0</v>
      </c>
      <c r="I15" s="21">
        <v>152183000</v>
      </c>
      <c r="J15" s="21">
        <v>0</v>
      </c>
      <c r="K15" s="21">
        <v>211190000</v>
      </c>
      <c r="L15" s="21">
        <v>0</v>
      </c>
      <c r="M15" s="21">
        <v>0</v>
      </c>
      <c r="N15" s="21">
        <v>0</v>
      </c>
      <c r="O15" s="4">
        <f t="shared" si="7"/>
        <v>363373000</v>
      </c>
      <c r="P15" s="21">
        <v>600000</v>
      </c>
      <c r="Q15" s="4">
        <f t="shared" si="8"/>
        <v>363973000</v>
      </c>
    </row>
    <row r="16" spans="1:17" x14ac:dyDescent="0.3">
      <c r="A16" s="9">
        <v>12</v>
      </c>
      <c r="B16" s="11"/>
      <c r="C16" s="30" t="s">
        <v>18</v>
      </c>
      <c r="D16" s="30"/>
      <c r="E16" s="21">
        <v>3175000</v>
      </c>
      <c r="F16" s="21">
        <v>103840000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4">
        <f t="shared" si="7"/>
        <v>107015000</v>
      </c>
      <c r="P16" s="21">
        <v>0</v>
      </c>
      <c r="Q16" s="4">
        <f t="shared" si="8"/>
        <v>107015000</v>
      </c>
    </row>
    <row r="17" spans="1:17" x14ac:dyDescent="0.3">
      <c r="A17" s="9">
        <v>13</v>
      </c>
      <c r="B17" s="11"/>
      <c r="C17" s="30" t="s">
        <v>19</v>
      </c>
      <c r="D17" s="30"/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4">
        <f t="shared" si="7"/>
        <v>0</v>
      </c>
      <c r="P17" s="21">
        <v>0</v>
      </c>
      <c r="Q17" s="4">
        <f t="shared" si="8"/>
        <v>0</v>
      </c>
    </row>
    <row r="18" spans="1:17" x14ac:dyDescent="0.3">
      <c r="A18" s="3">
        <v>14</v>
      </c>
      <c r="B18" s="34" t="s">
        <v>20</v>
      </c>
      <c r="C18" s="34"/>
      <c r="D18" s="34"/>
      <c r="E18" s="4">
        <f t="shared" ref="E18:M18" si="14">E19+E23+E24</f>
        <v>0</v>
      </c>
      <c r="F18" s="4">
        <f t="shared" si="14"/>
        <v>42693000</v>
      </c>
      <c r="G18" s="4">
        <f t="shared" si="14"/>
        <v>0</v>
      </c>
      <c r="H18" s="4">
        <f t="shared" ref="H18" si="15">H19+H23+H24</f>
        <v>0</v>
      </c>
      <c r="I18" s="4">
        <f t="shared" si="14"/>
        <v>138021000</v>
      </c>
      <c r="J18" s="4">
        <f t="shared" si="14"/>
        <v>0</v>
      </c>
      <c r="K18" s="4">
        <f t="shared" si="14"/>
        <v>69949000</v>
      </c>
      <c r="L18" s="4">
        <f t="shared" si="14"/>
        <v>0</v>
      </c>
      <c r="M18" s="4">
        <f t="shared" si="14"/>
        <v>0</v>
      </c>
      <c r="N18" s="4">
        <f t="shared" ref="N18" si="16">N19+N23+N24</f>
        <v>0</v>
      </c>
      <c r="O18" s="4">
        <f t="shared" si="7"/>
        <v>250663000</v>
      </c>
      <c r="P18" s="13">
        <f>P19+P23+P24</f>
        <v>11862000</v>
      </c>
      <c r="Q18" s="4">
        <f>SUM(O18:P18)</f>
        <v>262525000</v>
      </c>
    </row>
    <row r="19" spans="1:17" x14ac:dyDescent="0.3">
      <c r="A19" s="7">
        <v>15</v>
      </c>
      <c r="B19" s="35" t="s">
        <v>21</v>
      </c>
      <c r="C19" s="35"/>
      <c r="D19" s="35"/>
      <c r="E19" s="26">
        <f>+E20+E21+E22</f>
        <v>0</v>
      </c>
      <c r="F19" s="26">
        <f t="shared" ref="F19:P19" si="17">+F20+F21+F22</f>
        <v>24276000</v>
      </c>
      <c r="G19" s="26">
        <f t="shared" si="17"/>
        <v>0</v>
      </c>
      <c r="H19" s="26">
        <f t="shared" ref="H19" si="18">+H20+H21+H22</f>
        <v>0</v>
      </c>
      <c r="I19" s="26">
        <f t="shared" si="17"/>
        <v>61320000</v>
      </c>
      <c r="J19" s="26">
        <f t="shared" si="17"/>
        <v>0</v>
      </c>
      <c r="K19" s="26">
        <f t="shared" si="17"/>
        <v>23042000</v>
      </c>
      <c r="L19" s="26">
        <f t="shared" si="17"/>
        <v>0</v>
      </c>
      <c r="M19" s="26">
        <f t="shared" si="17"/>
        <v>0</v>
      </c>
      <c r="N19" s="26">
        <f t="shared" ref="N19" si="19">+N20+N21+N22</f>
        <v>0</v>
      </c>
      <c r="O19" s="4">
        <f t="shared" si="7"/>
        <v>108638000</v>
      </c>
      <c r="P19" s="26">
        <f t="shared" si="17"/>
        <v>5122000</v>
      </c>
      <c r="Q19" s="4">
        <f>SUM(O19:P19)</f>
        <v>113760000</v>
      </c>
    </row>
    <row r="20" spans="1:17" x14ac:dyDescent="0.3">
      <c r="A20" s="9">
        <v>16</v>
      </c>
      <c r="B20" s="10" t="s">
        <v>8</v>
      </c>
      <c r="C20" s="30" t="s">
        <v>9</v>
      </c>
      <c r="D20" s="30"/>
      <c r="E20" s="21">
        <v>0</v>
      </c>
      <c r="F20" s="21">
        <v>3839000</v>
      </c>
      <c r="G20" s="21">
        <v>0</v>
      </c>
      <c r="H20" s="21">
        <v>0</v>
      </c>
      <c r="I20" s="21">
        <v>13429000</v>
      </c>
      <c r="J20" s="21">
        <v>0</v>
      </c>
      <c r="K20" s="21">
        <v>5045000</v>
      </c>
      <c r="L20" s="21">
        <v>0</v>
      </c>
      <c r="M20" s="21">
        <v>0</v>
      </c>
      <c r="N20" s="21">
        <v>0</v>
      </c>
      <c r="O20" s="4">
        <f t="shared" si="7"/>
        <v>22313000</v>
      </c>
      <c r="P20" s="21">
        <v>1051000</v>
      </c>
      <c r="Q20" s="4">
        <f>SUM(O20:P20)</f>
        <v>23364000</v>
      </c>
    </row>
    <row r="21" spans="1:17" x14ac:dyDescent="0.3">
      <c r="A21" s="9">
        <v>17</v>
      </c>
      <c r="B21" s="10"/>
      <c r="C21" s="30" t="s">
        <v>10</v>
      </c>
      <c r="D21" s="30"/>
      <c r="E21" s="21">
        <v>0</v>
      </c>
      <c r="F21" s="21">
        <v>19610000</v>
      </c>
      <c r="G21" s="21">
        <v>0</v>
      </c>
      <c r="H21" s="21">
        <v>0</v>
      </c>
      <c r="I21" s="21">
        <v>41937000</v>
      </c>
      <c r="J21" s="21">
        <v>0</v>
      </c>
      <c r="K21" s="21">
        <v>15756000</v>
      </c>
      <c r="L21" s="21">
        <v>0</v>
      </c>
      <c r="M21" s="21">
        <v>0</v>
      </c>
      <c r="N21" s="21">
        <v>0</v>
      </c>
      <c r="O21" s="4">
        <f t="shared" si="7"/>
        <v>77303000</v>
      </c>
      <c r="P21" s="21">
        <v>3644000</v>
      </c>
      <c r="Q21" s="4">
        <f t="shared" ref="Q21:Q24" si="20">SUM(O21:P21)</f>
        <v>80947000</v>
      </c>
    </row>
    <row r="22" spans="1:17" x14ac:dyDescent="0.3">
      <c r="A22" s="9">
        <v>18</v>
      </c>
      <c r="B22" s="10"/>
      <c r="C22" s="30" t="s">
        <v>11</v>
      </c>
      <c r="D22" s="30"/>
      <c r="E22" s="21">
        <v>0</v>
      </c>
      <c r="F22" s="21">
        <v>827000</v>
      </c>
      <c r="G22" s="21">
        <v>0</v>
      </c>
      <c r="H22" s="21">
        <v>0</v>
      </c>
      <c r="I22" s="21">
        <v>5954000</v>
      </c>
      <c r="J22" s="21">
        <v>0</v>
      </c>
      <c r="K22" s="21">
        <v>2241000</v>
      </c>
      <c r="L22" s="21">
        <v>0</v>
      </c>
      <c r="M22" s="21">
        <v>0</v>
      </c>
      <c r="N22" s="21">
        <v>0</v>
      </c>
      <c r="O22" s="4">
        <f t="shared" si="7"/>
        <v>9022000</v>
      </c>
      <c r="P22" s="21">
        <v>427000</v>
      </c>
      <c r="Q22" s="4">
        <f t="shared" si="20"/>
        <v>9449000</v>
      </c>
    </row>
    <row r="23" spans="1:17" x14ac:dyDescent="0.3">
      <c r="A23" s="9">
        <v>19</v>
      </c>
      <c r="B23" s="30" t="s">
        <v>12</v>
      </c>
      <c r="C23" s="30"/>
      <c r="D23" s="30"/>
      <c r="E23" s="21">
        <v>0</v>
      </c>
      <c r="F23" s="21">
        <v>18417000</v>
      </c>
      <c r="G23" s="21">
        <v>0</v>
      </c>
      <c r="H23" s="21">
        <v>0</v>
      </c>
      <c r="I23" s="21">
        <v>72018000</v>
      </c>
      <c r="J23" s="21">
        <v>0</v>
      </c>
      <c r="K23" s="21">
        <v>45150000</v>
      </c>
      <c r="L23" s="21">
        <v>0</v>
      </c>
      <c r="M23" s="21">
        <v>0</v>
      </c>
      <c r="N23" s="21">
        <v>0</v>
      </c>
      <c r="O23" s="4">
        <f t="shared" si="7"/>
        <v>135585000</v>
      </c>
      <c r="P23" s="21">
        <v>6439000</v>
      </c>
      <c r="Q23" s="4">
        <f t="shared" si="20"/>
        <v>142024000</v>
      </c>
    </row>
    <row r="24" spans="1:17" x14ac:dyDescent="0.3">
      <c r="A24" s="9">
        <v>20</v>
      </c>
      <c r="B24" s="30" t="s">
        <v>13</v>
      </c>
      <c r="C24" s="30"/>
      <c r="D24" s="30"/>
      <c r="E24" s="21">
        <v>0</v>
      </c>
      <c r="F24" s="21">
        <v>0</v>
      </c>
      <c r="G24" s="21">
        <v>0</v>
      </c>
      <c r="H24" s="21">
        <v>0</v>
      </c>
      <c r="I24" s="21">
        <v>4683000</v>
      </c>
      <c r="J24" s="21">
        <v>0</v>
      </c>
      <c r="K24" s="21">
        <v>1757000</v>
      </c>
      <c r="L24" s="21">
        <v>0</v>
      </c>
      <c r="M24" s="21">
        <v>0</v>
      </c>
      <c r="N24" s="21">
        <v>0</v>
      </c>
      <c r="O24" s="4">
        <f t="shared" si="7"/>
        <v>6440000</v>
      </c>
      <c r="P24" s="21">
        <v>301000</v>
      </c>
      <c r="Q24" s="4">
        <f t="shared" si="20"/>
        <v>6741000</v>
      </c>
    </row>
    <row r="25" spans="1:17" x14ac:dyDescent="0.3">
      <c r="A25" s="3">
        <v>21</v>
      </c>
      <c r="B25" s="34" t="s">
        <v>22</v>
      </c>
      <c r="C25" s="34"/>
      <c r="D25" s="34"/>
      <c r="E25" s="4">
        <f t="shared" ref="E25:M25" si="21">E5+E18</f>
        <v>16485000</v>
      </c>
      <c r="F25" s="4">
        <f t="shared" si="21"/>
        <v>343078000</v>
      </c>
      <c r="G25" s="4">
        <f t="shared" si="21"/>
        <v>0</v>
      </c>
      <c r="H25" s="4">
        <f t="shared" ref="H25" si="22">H5+H18</f>
        <v>0</v>
      </c>
      <c r="I25" s="4">
        <f t="shared" si="21"/>
        <v>1217091000</v>
      </c>
      <c r="J25" s="4">
        <f t="shared" si="21"/>
        <v>0</v>
      </c>
      <c r="K25" s="4">
        <f t="shared" si="21"/>
        <v>766888000</v>
      </c>
      <c r="L25" s="4">
        <f t="shared" si="21"/>
        <v>0</v>
      </c>
      <c r="M25" s="4">
        <f t="shared" si="21"/>
        <v>0</v>
      </c>
      <c r="N25" s="4">
        <f t="shared" ref="N25" si="23">N5+N18</f>
        <v>0</v>
      </c>
      <c r="O25" s="4">
        <f t="shared" si="7"/>
        <v>2343542000</v>
      </c>
      <c r="P25" s="14">
        <f>P5+P18</f>
        <v>209430000</v>
      </c>
      <c r="Q25" s="4">
        <f t="shared" si="3"/>
        <v>2552972000</v>
      </c>
    </row>
    <row r="26" spans="1:17" x14ac:dyDescent="0.3">
      <c r="A26" s="3">
        <v>22</v>
      </c>
      <c r="B26" s="34" t="s">
        <v>23</v>
      </c>
      <c r="C26" s="34"/>
      <c r="D26" s="34"/>
      <c r="E26" s="4">
        <f t="shared" ref="E26:M26" si="24">E27+E31+E32</f>
        <v>4450000</v>
      </c>
      <c r="F26" s="4">
        <f t="shared" si="24"/>
        <v>87132000</v>
      </c>
      <c r="G26" s="4">
        <f t="shared" si="24"/>
        <v>0</v>
      </c>
      <c r="H26" s="4">
        <f t="shared" ref="H26" si="25">H27+H31+H32</f>
        <v>0</v>
      </c>
      <c r="I26" s="4">
        <f>I27+I31+I32</f>
        <v>322032000</v>
      </c>
      <c r="J26" s="4">
        <f>J27+J31+J32</f>
        <v>55184000</v>
      </c>
      <c r="K26" s="4">
        <f t="shared" si="24"/>
        <v>197858000</v>
      </c>
      <c r="L26" s="4">
        <f t="shared" si="24"/>
        <v>18592000</v>
      </c>
      <c r="M26" s="4">
        <f t="shared" si="24"/>
        <v>0</v>
      </c>
      <c r="N26" s="4">
        <f t="shared" ref="N26" si="26">N27+N31+N32</f>
        <v>0</v>
      </c>
      <c r="O26" s="4">
        <f t="shared" si="7"/>
        <v>685248000</v>
      </c>
      <c r="P26" s="4">
        <f>P27+P31+P32</f>
        <v>56980000</v>
      </c>
      <c r="Q26" s="4">
        <f t="shared" si="3"/>
        <v>742228000</v>
      </c>
    </row>
    <row r="27" spans="1:17" x14ac:dyDescent="0.3">
      <c r="A27" s="7">
        <v>23</v>
      </c>
      <c r="B27" s="35" t="s">
        <v>24</v>
      </c>
      <c r="C27" s="35"/>
      <c r="D27" s="35"/>
      <c r="E27" s="8">
        <f>+E28+E29+E30</f>
        <v>711000</v>
      </c>
      <c r="F27" s="8">
        <f t="shared" ref="F27:P27" si="27">+F28+F29+F30</f>
        <v>14253000</v>
      </c>
      <c r="G27" s="8">
        <f t="shared" si="27"/>
        <v>0</v>
      </c>
      <c r="H27" s="8">
        <f t="shared" ref="H27" si="28">+H28+H29+H30</f>
        <v>0</v>
      </c>
      <c r="I27" s="8">
        <f t="shared" si="27"/>
        <v>51998000</v>
      </c>
      <c r="J27" s="8">
        <f t="shared" si="27"/>
        <v>9818000</v>
      </c>
      <c r="K27" s="8">
        <f t="shared" si="27"/>
        <v>32228000</v>
      </c>
      <c r="L27" s="8">
        <f t="shared" si="27"/>
        <v>3101000</v>
      </c>
      <c r="M27" s="8">
        <f t="shared" si="27"/>
        <v>0</v>
      </c>
      <c r="N27" s="8">
        <f t="shared" ref="N27" si="29">+N28+N29+N30</f>
        <v>0</v>
      </c>
      <c r="O27" s="4">
        <f t="shared" si="7"/>
        <v>112109000</v>
      </c>
      <c r="P27" s="8">
        <f t="shared" si="27"/>
        <v>9251000</v>
      </c>
      <c r="Q27" s="4">
        <f t="shared" si="3"/>
        <v>121360000</v>
      </c>
    </row>
    <row r="28" spans="1:17" x14ac:dyDescent="0.3">
      <c r="A28" s="9">
        <v>24</v>
      </c>
      <c r="B28" s="10" t="s">
        <v>8</v>
      </c>
      <c r="C28" s="30" t="s">
        <v>9</v>
      </c>
      <c r="D28" s="30"/>
      <c r="E28" s="21">
        <v>120000</v>
      </c>
      <c r="F28" s="21">
        <v>2450000</v>
      </c>
      <c r="G28" s="21">
        <v>0</v>
      </c>
      <c r="H28" s="21">
        <v>0</v>
      </c>
      <c r="I28" s="21">
        <v>8977000</v>
      </c>
      <c r="J28" s="21">
        <v>1710000</v>
      </c>
      <c r="K28" s="21">
        <v>5548000</v>
      </c>
      <c r="L28" s="21">
        <v>559000</v>
      </c>
      <c r="M28" s="21">
        <v>0</v>
      </c>
      <c r="N28" s="21">
        <v>0</v>
      </c>
      <c r="O28" s="4">
        <f t="shared" si="7"/>
        <v>19364000</v>
      </c>
      <c r="P28" s="21">
        <v>1589000</v>
      </c>
      <c r="Q28" s="4">
        <f t="shared" si="3"/>
        <v>20953000</v>
      </c>
    </row>
    <row r="29" spans="1:17" x14ac:dyDescent="0.3">
      <c r="A29" s="9">
        <v>25</v>
      </c>
      <c r="B29" s="10"/>
      <c r="C29" s="30" t="s">
        <v>10</v>
      </c>
      <c r="D29" s="30"/>
      <c r="E29" s="21">
        <v>497000</v>
      </c>
      <c r="F29" s="21">
        <v>9975000</v>
      </c>
      <c r="G29" s="21">
        <v>0</v>
      </c>
      <c r="H29" s="21">
        <v>0</v>
      </c>
      <c r="I29" s="21">
        <v>36338000</v>
      </c>
      <c r="J29" s="21">
        <v>6893000</v>
      </c>
      <c r="K29" s="21">
        <v>22508000</v>
      </c>
      <c r="L29" s="21">
        <v>2137000</v>
      </c>
      <c r="M29" s="21">
        <v>0</v>
      </c>
      <c r="N29" s="21">
        <v>0</v>
      </c>
      <c r="O29" s="4">
        <f t="shared" si="7"/>
        <v>78348000</v>
      </c>
      <c r="P29" s="21">
        <v>6469000</v>
      </c>
      <c r="Q29" s="4">
        <f t="shared" si="3"/>
        <v>84817000</v>
      </c>
    </row>
    <row r="30" spans="1:17" x14ac:dyDescent="0.3">
      <c r="A30" s="9">
        <v>26</v>
      </c>
      <c r="B30" s="10"/>
      <c r="C30" s="30" t="s">
        <v>11</v>
      </c>
      <c r="D30" s="30"/>
      <c r="E30" s="21">
        <v>94000</v>
      </c>
      <c r="F30" s="21">
        <v>1828000</v>
      </c>
      <c r="G30" s="21">
        <v>0</v>
      </c>
      <c r="H30" s="21">
        <v>0</v>
      </c>
      <c r="I30" s="21">
        <v>6683000</v>
      </c>
      <c r="J30" s="21">
        <v>1215000</v>
      </c>
      <c r="K30" s="21">
        <v>4172000</v>
      </c>
      <c r="L30" s="21">
        <v>405000</v>
      </c>
      <c r="M30" s="21">
        <v>0</v>
      </c>
      <c r="N30" s="21">
        <v>0</v>
      </c>
      <c r="O30" s="4">
        <f t="shared" si="7"/>
        <v>14397000</v>
      </c>
      <c r="P30" s="21">
        <v>1193000</v>
      </c>
      <c r="Q30" s="4">
        <f t="shared" si="3"/>
        <v>15590000</v>
      </c>
    </row>
    <row r="31" spans="1:17" x14ac:dyDescent="0.3">
      <c r="A31" s="9">
        <v>27</v>
      </c>
      <c r="B31" s="30" t="s">
        <v>12</v>
      </c>
      <c r="C31" s="30"/>
      <c r="D31" s="30"/>
      <c r="E31" s="21">
        <v>3540000</v>
      </c>
      <c r="F31" s="21">
        <v>68919000</v>
      </c>
      <c r="G31" s="21">
        <v>0</v>
      </c>
      <c r="H31" s="21">
        <v>0</v>
      </c>
      <c r="I31" s="21">
        <v>255368000</v>
      </c>
      <c r="J31" s="21">
        <v>42747000</v>
      </c>
      <c r="K31" s="21">
        <v>156592000</v>
      </c>
      <c r="L31" s="29">
        <v>14645000</v>
      </c>
      <c r="M31" s="21">
        <v>0</v>
      </c>
      <c r="N31" s="21">
        <v>0</v>
      </c>
      <c r="O31" s="4">
        <f t="shared" si="7"/>
        <v>541811000</v>
      </c>
      <c r="P31" s="21">
        <v>45129000</v>
      </c>
      <c r="Q31" s="4">
        <f t="shared" si="3"/>
        <v>586940000</v>
      </c>
    </row>
    <row r="32" spans="1:17" x14ac:dyDescent="0.3">
      <c r="A32" s="9">
        <v>28</v>
      </c>
      <c r="B32" s="30" t="s">
        <v>13</v>
      </c>
      <c r="C32" s="30"/>
      <c r="D32" s="30"/>
      <c r="E32" s="21">
        <v>199000</v>
      </c>
      <c r="F32" s="21">
        <v>3960000</v>
      </c>
      <c r="G32" s="21">
        <v>0</v>
      </c>
      <c r="H32" s="21">
        <v>0</v>
      </c>
      <c r="I32" s="21">
        <v>14666000</v>
      </c>
      <c r="J32" s="21">
        <v>2619000</v>
      </c>
      <c r="K32" s="21">
        <v>9038000</v>
      </c>
      <c r="L32" s="21">
        <v>846000</v>
      </c>
      <c r="M32" s="21">
        <v>0</v>
      </c>
      <c r="N32" s="21">
        <v>0</v>
      </c>
      <c r="O32" s="4">
        <f t="shared" si="7"/>
        <v>31328000</v>
      </c>
      <c r="P32" s="21">
        <v>2600000</v>
      </c>
      <c r="Q32" s="4">
        <f t="shared" si="3"/>
        <v>33928000</v>
      </c>
    </row>
    <row r="33" spans="1:21" x14ac:dyDescent="0.3">
      <c r="A33" s="3">
        <v>29</v>
      </c>
      <c r="B33" s="34" t="s">
        <v>25</v>
      </c>
      <c r="C33" s="34"/>
      <c r="D33" s="34"/>
      <c r="E33" s="15">
        <f t="shared" ref="E33:M33" si="30">E25+E26</f>
        <v>20935000</v>
      </c>
      <c r="F33" s="15">
        <f t="shared" si="30"/>
        <v>430210000</v>
      </c>
      <c r="G33" s="15">
        <f t="shared" si="30"/>
        <v>0</v>
      </c>
      <c r="H33" s="15">
        <f t="shared" ref="H33" si="31">H25+H26</f>
        <v>0</v>
      </c>
      <c r="I33" s="15">
        <f t="shared" si="30"/>
        <v>1539123000</v>
      </c>
      <c r="J33" s="15">
        <f t="shared" si="30"/>
        <v>55184000</v>
      </c>
      <c r="K33" s="15">
        <f t="shared" si="30"/>
        <v>964746000</v>
      </c>
      <c r="L33" s="15">
        <f t="shared" si="30"/>
        <v>18592000</v>
      </c>
      <c r="M33" s="15">
        <f t="shared" si="30"/>
        <v>0</v>
      </c>
      <c r="N33" s="15">
        <f t="shared" ref="N33" si="32">N25+N26</f>
        <v>0</v>
      </c>
      <c r="O33" s="4">
        <f t="shared" si="7"/>
        <v>3028790000</v>
      </c>
      <c r="P33" s="4">
        <f>P25+P26</f>
        <v>266410000</v>
      </c>
      <c r="Q33" s="4">
        <f t="shared" si="3"/>
        <v>3295200000</v>
      </c>
    </row>
    <row r="34" spans="1:21" x14ac:dyDescent="0.3">
      <c r="A34" s="9">
        <v>30</v>
      </c>
      <c r="B34" s="30" t="s">
        <v>26</v>
      </c>
      <c r="C34" s="30"/>
      <c r="D34" s="30"/>
      <c r="E34" s="21">
        <v>302000</v>
      </c>
      <c r="F34" s="21">
        <v>5918000</v>
      </c>
      <c r="G34" s="21">
        <v>0</v>
      </c>
      <c r="H34" s="21">
        <v>0</v>
      </c>
      <c r="I34" s="21">
        <v>22038000</v>
      </c>
      <c r="J34" s="21">
        <v>3578000</v>
      </c>
      <c r="K34" s="21">
        <v>13744000</v>
      </c>
      <c r="L34" s="21">
        <v>1194000</v>
      </c>
      <c r="M34" s="21">
        <v>0</v>
      </c>
      <c r="N34" s="21">
        <v>0</v>
      </c>
      <c r="O34" s="4">
        <f t="shared" si="7"/>
        <v>46774000</v>
      </c>
      <c r="P34" s="21">
        <v>39826000</v>
      </c>
      <c r="Q34" s="4">
        <f t="shared" si="3"/>
        <v>86600000</v>
      </c>
    </row>
    <row r="35" spans="1:21" x14ac:dyDescent="0.3">
      <c r="A35" s="9">
        <v>31</v>
      </c>
      <c r="B35" s="30" t="s">
        <v>27</v>
      </c>
      <c r="C35" s="30"/>
      <c r="D35" s="30"/>
      <c r="E35" s="21">
        <v>0</v>
      </c>
      <c r="F35" s="21">
        <v>-4000</v>
      </c>
      <c r="G35" s="21">
        <v>0</v>
      </c>
      <c r="H35" s="21">
        <v>0</v>
      </c>
      <c r="I35" s="21">
        <v>-21000</v>
      </c>
      <c r="J35" s="21">
        <v>-2000</v>
      </c>
      <c r="K35" s="21">
        <v>-13000</v>
      </c>
      <c r="L35" s="29">
        <v>0</v>
      </c>
      <c r="M35" s="21">
        <v>0</v>
      </c>
      <c r="N35" s="21">
        <v>0</v>
      </c>
      <c r="O35" s="4">
        <f t="shared" si="7"/>
        <v>-40000</v>
      </c>
      <c r="P35" s="21">
        <v>0</v>
      </c>
      <c r="Q35" s="4">
        <f t="shared" si="3"/>
        <v>-40000</v>
      </c>
    </row>
    <row r="36" spans="1:21" x14ac:dyDescent="0.3">
      <c r="A36" s="3">
        <v>32</v>
      </c>
      <c r="B36" s="34" t="s">
        <v>28</v>
      </c>
      <c r="C36" s="34"/>
      <c r="D36" s="34"/>
      <c r="E36" s="15">
        <f t="shared" ref="E36:L36" si="33">SUM(E33:E35)</f>
        <v>21237000</v>
      </c>
      <c r="F36" s="15">
        <f t="shared" si="33"/>
        <v>436124000</v>
      </c>
      <c r="G36" s="15">
        <f t="shared" si="33"/>
        <v>0</v>
      </c>
      <c r="H36" s="15">
        <f t="shared" ref="H36" si="34">SUM(H33:H35)</f>
        <v>0</v>
      </c>
      <c r="I36" s="15">
        <f t="shared" si="33"/>
        <v>1561140000</v>
      </c>
      <c r="J36" s="15">
        <f t="shared" si="33"/>
        <v>58760000</v>
      </c>
      <c r="K36" s="15">
        <f>SUM(K33:K35)</f>
        <v>978477000</v>
      </c>
      <c r="L36" s="15">
        <f t="shared" si="33"/>
        <v>19786000</v>
      </c>
      <c r="M36" s="15">
        <f t="shared" ref="M36:N36" si="35">SUM(M33:M35)</f>
        <v>0</v>
      </c>
      <c r="N36" s="15">
        <f t="shared" si="35"/>
        <v>0</v>
      </c>
      <c r="O36" s="4">
        <f t="shared" si="7"/>
        <v>3075524000</v>
      </c>
      <c r="P36" s="15">
        <f>SUM(P33:P35)</f>
        <v>306236000</v>
      </c>
      <c r="Q36" s="4">
        <f t="shared" si="3"/>
        <v>3381760000</v>
      </c>
    </row>
    <row r="37" spans="1:21" x14ac:dyDescent="0.3">
      <c r="A37" s="9">
        <v>33</v>
      </c>
      <c r="B37" s="30" t="s">
        <v>29</v>
      </c>
      <c r="C37" s="30"/>
      <c r="D37" s="30"/>
      <c r="E37" s="21">
        <v>194000</v>
      </c>
      <c r="F37" s="21">
        <v>3818000</v>
      </c>
      <c r="G37" s="21">
        <v>0</v>
      </c>
      <c r="H37" s="21">
        <v>0</v>
      </c>
      <c r="I37" s="21">
        <v>16467000</v>
      </c>
      <c r="J37" s="21">
        <v>0</v>
      </c>
      <c r="K37" s="21">
        <v>9542000</v>
      </c>
      <c r="L37" s="21">
        <v>0</v>
      </c>
      <c r="M37" s="21">
        <v>0</v>
      </c>
      <c r="N37" s="21">
        <v>0</v>
      </c>
      <c r="O37" s="4">
        <f t="shared" si="7"/>
        <v>30021000</v>
      </c>
      <c r="P37" s="21">
        <v>0</v>
      </c>
      <c r="Q37" s="4">
        <f t="shared" si="3"/>
        <v>30021000</v>
      </c>
    </row>
    <row r="38" spans="1:21" x14ac:dyDescent="0.3">
      <c r="A38" s="9">
        <v>34</v>
      </c>
      <c r="B38" s="30" t="s">
        <v>30</v>
      </c>
      <c r="C38" s="30"/>
      <c r="D38" s="30"/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4">
        <f t="shared" si="7"/>
        <v>0</v>
      </c>
      <c r="P38" s="21">
        <v>0</v>
      </c>
      <c r="Q38" s="4">
        <f t="shared" si="3"/>
        <v>0</v>
      </c>
    </row>
    <row r="39" spans="1:21" x14ac:dyDescent="0.3">
      <c r="A39" s="9">
        <v>35</v>
      </c>
      <c r="B39" s="30" t="s">
        <v>57</v>
      </c>
      <c r="C39" s="30"/>
      <c r="D39" s="30"/>
      <c r="E39" s="21">
        <v>0</v>
      </c>
      <c r="F39" s="21">
        <v>0</v>
      </c>
      <c r="G39" s="21">
        <v>0</v>
      </c>
      <c r="H39" s="21">
        <v>0</v>
      </c>
      <c r="I39" s="21">
        <v>10000000</v>
      </c>
      <c r="J39" s="21">
        <v>0</v>
      </c>
      <c r="K39" s="21">
        <v>14983952.755905513</v>
      </c>
      <c r="L39" s="21">
        <v>0</v>
      </c>
      <c r="M39" s="21">
        <v>0</v>
      </c>
      <c r="N39" s="21">
        <v>0</v>
      </c>
      <c r="O39" s="4">
        <f t="shared" si="7"/>
        <v>24983952.755905513</v>
      </c>
      <c r="P39" s="21">
        <v>0</v>
      </c>
      <c r="Q39" s="4">
        <f t="shared" si="3"/>
        <v>24983952.755905513</v>
      </c>
    </row>
    <row r="40" spans="1:21" x14ac:dyDescent="0.3">
      <c r="A40" s="40">
        <v>36</v>
      </c>
      <c r="B40" s="43" t="s">
        <v>48</v>
      </c>
      <c r="C40" s="44"/>
      <c r="D40" s="45"/>
      <c r="E40" s="16">
        <f>+E36+E37+E38+E39</f>
        <v>21431000</v>
      </c>
      <c r="F40" s="38">
        <f>+F36+F37+F38+F39+G36+G37+G38+G39+H36+H37+H38+H39</f>
        <v>439942000</v>
      </c>
      <c r="G40" s="53"/>
      <c r="H40" s="39"/>
      <c r="I40" s="38">
        <f>+I36+J36+I37+J37+I38+J38+I39+J39</f>
        <v>1646367000</v>
      </c>
      <c r="J40" s="39"/>
      <c r="K40" s="38">
        <f>+K36+L36+K37+L37+K38+L38+K39+L39</f>
        <v>1022788952.7559055</v>
      </c>
      <c r="L40" s="39"/>
      <c r="M40" s="16">
        <f t="shared" ref="M40:N40" si="36">+M36+M37+M38+M39</f>
        <v>0</v>
      </c>
      <c r="N40" s="16">
        <f t="shared" si="36"/>
        <v>0</v>
      </c>
      <c r="O40" s="4">
        <f t="shared" si="7"/>
        <v>3130528952.7559056</v>
      </c>
      <c r="P40" s="46"/>
      <c r="Q40" s="47"/>
    </row>
    <row r="41" spans="1:21" x14ac:dyDescent="0.3">
      <c r="A41" s="41"/>
      <c r="B41" s="52" t="s">
        <v>47</v>
      </c>
      <c r="C41" s="52"/>
      <c r="D41" s="52"/>
      <c r="E41" s="4">
        <f t="shared" ref="E41:J41" si="37">E36+E37+E38+E39</f>
        <v>21431000</v>
      </c>
      <c r="F41" s="4">
        <f>F36+F37+F38+F39</f>
        <v>439942000</v>
      </c>
      <c r="G41" s="4">
        <f>G36+G37+G38+G39</f>
        <v>0</v>
      </c>
      <c r="H41" s="4">
        <f t="shared" ref="H41" si="38">H36+H37+H38+H39</f>
        <v>0</v>
      </c>
      <c r="I41" s="4">
        <f t="shared" si="37"/>
        <v>1587607000</v>
      </c>
      <c r="J41" s="4">
        <f t="shared" si="37"/>
        <v>58760000</v>
      </c>
      <c r="K41" s="4">
        <f>K36+K37+K38+K39</f>
        <v>1003002952.7559055</v>
      </c>
      <c r="L41" s="4">
        <f t="shared" ref="L41:M41" si="39">L36+L37+L38+L39</f>
        <v>19786000</v>
      </c>
      <c r="M41" s="4">
        <f t="shared" si="39"/>
        <v>0</v>
      </c>
      <c r="N41" s="4">
        <f t="shared" ref="N41" si="40">N36+N37+N38+N39</f>
        <v>0</v>
      </c>
      <c r="O41" s="4">
        <f t="shared" si="7"/>
        <v>3130528952.7559056</v>
      </c>
      <c r="P41" s="48"/>
      <c r="Q41" s="49"/>
    </row>
    <row r="42" spans="1:21" x14ac:dyDescent="0.3">
      <c r="A42" s="41"/>
      <c r="B42" s="52" t="s">
        <v>8</v>
      </c>
      <c r="C42" s="52"/>
      <c r="D42" s="17" t="s">
        <v>31</v>
      </c>
      <c r="E42" s="4">
        <f t="shared" ref="E42:M42" si="41">E12</f>
        <v>3175000</v>
      </c>
      <c r="F42" s="4">
        <f t="shared" si="41"/>
        <v>103840000</v>
      </c>
      <c r="G42" s="4">
        <f t="shared" si="41"/>
        <v>0</v>
      </c>
      <c r="H42" s="4">
        <f t="shared" ref="H42" si="42">H12</f>
        <v>0</v>
      </c>
      <c r="I42" s="4">
        <f t="shared" si="41"/>
        <v>505632000</v>
      </c>
      <c r="J42" s="4">
        <f t="shared" si="41"/>
        <v>0</v>
      </c>
      <c r="K42" s="4">
        <f t="shared" si="41"/>
        <v>481324000</v>
      </c>
      <c r="L42" s="4">
        <f t="shared" si="41"/>
        <v>0</v>
      </c>
      <c r="M42" s="4">
        <f t="shared" si="41"/>
        <v>0</v>
      </c>
      <c r="N42" s="4">
        <f t="shared" ref="N42" si="43">N12</f>
        <v>0</v>
      </c>
      <c r="O42" s="4">
        <f t="shared" si="7"/>
        <v>1093971000</v>
      </c>
      <c r="P42" s="48"/>
      <c r="Q42" s="49"/>
    </row>
    <row r="43" spans="1:21" x14ac:dyDescent="0.3">
      <c r="A43" s="41"/>
      <c r="B43" s="52"/>
      <c r="C43" s="52"/>
      <c r="D43" s="17" t="s">
        <v>32</v>
      </c>
      <c r="E43" s="4">
        <f t="shared" ref="E43:M43" si="44">E6+E10+E11+E18+E26+E34+E35+E37+E38</f>
        <v>18256000</v>
      </c>
      <c r="F43" s="4">
        <f t="shared" si="44"/>
        <v>336102000</v>
      </c>
      <c r="G43" s="4">
        <f t="shared" si="44"/>
        <v>0</v>
      </c>
      <c r="H43" s="4">
        <f t="shared" ref="H43" si="45">H6+H10+H11+H18+H26+H34+H35+H37+H38</f>
        <v>0</v>
      </c>
      <c r="I43" s="4">
        <f t="shared" si="44"/>
        <v>1071975000</v>
      </c>
      <c r="J43" s="4">
        <f t="shared" si="44"/>
        <v>58760000</v>
      </c>
      <c r="K43" s="4">
        <f t="shared" si="44"/>
        <v>506695000</v>
      </c>
      <c r="L43" s="4">
        <f t="shared" si="44"/>
        <v>19786000</v>
      </c>
      <c r="M43" s="4">
        <f t="shared" si="44"/>
        <v>0</v>
      </c>
      <c r="N43" s="4">
        <f t="shared" ref="N43" si="46">N6+N10+N11+N18+N26+N34+N35+N37+N38</f>
        <v>0</v>
      </c>
      <c r="O43" s="4">
        <f t="shared" si="7"/>
        <v>2011574000</v>
      </c>
      <c r="P43" s="48"/>
      <c r="Q43" s="49"/>
    </row>
    <row r="44" spans="1:21" ht="52.8" x14ac:dyDescent="0.3">
      <c r="A44" s="42"/>
      <c r="B44" s="52" t="s">
        <v>33</v>
      </c>
      <c r="C44" s="52"/>
      <c r="D44" s="17" t="s">
        <v>57</v>
      </c>
      <c r="E44" s="4">
        <f>+E39</f>
        <v>0</v>
      </c>
      <c r="F44" s="4">
        <f>+F39</f>
        <v>0</v>
      </c>
      <c r="G44" s="4">
        <f>+G39</f>
        <v>0</v>
      </c>
      <c r="H44" s="4">
        <f>+H39</f>
        <v>0</v>
      </c>
      <c r="I44" s="4">
        <f>+I39</f>
        <v>10000000</v>
      </c>
      <c r="J44" s="4">
        <f t="shared" ref="J44:M44" si="47">+J39</f>
        <v>0</v>
      </c>
      <c r="K44" s="4">
        <f t="shared" si="47"/>
        <v>14983952.755905513</v>
      </c>
      <c r="L44" s="4">
        <f t="shared" si="47"/>
        <v>0</v>
      </c>
      <c r="M44" s="4">
        <f t="shared" si="47"/>
        <v>0</v>
      </c>
      <c r="N44" s="4">
        <f t="shared" ref="N44" si="48">+N39</f>
        <v>0</v>
      </c>
      <c r="O44" s="4">
        <f t="shared" si="7"/>
        <v>24983952.755905513</v>
      </c>
      <c r="P44" s="50"/>
      <c r="Q44" s="51"/>
    </row>
    <row r="45" spans="1:21" x14ac:dyDescent="0.3">
      <c r="R45" s="5"/>
      <c r="S45" s="5"/>
    </row>
    <row r="46" spans="1:21" x14ac:dyDescent="0.3">
      <c r="D46" s="2"/>
      <c r="E46" s="19"/>
      <c r="F46" s="19"/>
      <c r="G46" s="19"/>
      <c r="H46" s="19"/>
      <c r="I46" s="19"/>
      <c r="J46" s="20"/>
      <c r="K46" s="20"/>
      <c r="L46" s="19"/>
      <c r="M46" s="19"/>
      <c r="N46" s="19"/>
      <c r="O46" s="19"/>
      <c r="P46" s="19"/>
      <c r="Q46" s="23"/>
      <c r="R46" s="5"/>
      <c r="S46" s="5"/>
    </row>
    <row r="47" spans="1:21" s="2" customFormat="1" x14ac:dyDescent="0.3">
      <c r="E47" s="19"/>
      <c r="F47" s="19"/>
      <c r="G47" s="19"/>
      <c r="H47" s="19"/>
      <c r="I47" s="19"/>
      <c r="J47" s="20"/>
      <c r="K47" s="20"/>
      <c r="L47" s="19"/>
      <c r="M47" s="19"/>
      <c r="N47" s="19"/>
      <c r="O47" s="19"/>
      <c r="P47" s="19"/>
      <c r="Q47" s="22"/>
      <c r="R47" s="5"/>
      <c r="S47" s="5"/>
      <c r="T47" s="6"/>
      <c r="U47" s="6"/>
    </row>
    <row r="48" spans="1:21" s="2" customFormat="1" x14ac:dyDescent="0.3">
      <c r="E48" s="19"/>
      <c r="F48" s="19"/>
      <c r="G48" s="19"/>
      <c r="H48" s="19"/>
      <c r="I48" s="19"/>
      <c r="J48" s="20"/>
      <c r="K48" s="20"/>
      <c r="L48" s="19"/>
      <c r="M48" s="19"/>
      <c r="N48" s="19"/>
      <c r="O48" s="19"/>
      <c r="P48" s="19"/>
      <c r="Q48" s="22"/>
      <c r="R48" s="6"/>
      <c r="S48" s="6"/>
      <c r="T48" s="6"/>
      <c r="U48" s="6"/>
    </row>
    <row r="49" spans="5:21" s="2" customFormat="1" x14ac:dyDescent="0.3">
      <c r="E49" s="19"/>
      <c r="F49" s="19"/>
      <c r="G49" s="19"/>
      <c r="H49" s="19"/>
      <c r="I49" s="19"/>
      <c r="J49" s="20"/>
      <c r="K49" s="20"/>
      <c r="L49" s="19"/>
      <c r="M49" s="19"/>
      <c r="N49" s="19"/>
      <c r="O49" s="19"/>
      <c r="P49" s="19"/>
      <c r="Q49" s="22"/>
      <c r="R49" s="6"/>
      <c r="S49" s="6"/>
      <c r="T49" s="6"/>
      <c r="U49" s="6"/>
    </row>
    <row r="50" spans="5:21" x14ac:dyDescent="0.3">
      <c r="E50" s="19"/>
      <c r="F50" s="19"/>
      <c r="G50" s="19"/>
      <c r="H50" s="19"/>
      <c r="I50" s="19"/>
      <c r="J50" s="20"/>
      <c r="K50" s="20"/>
      <c r="L50" s="19"/>
      <c r="M50" s="19"/>
      <c r="N50" s="19"/>
      <c r="O50" s="19"/>
      <c r="P50" s="19"/>
      <c r="Q50" s="19"/>
    </row>
    <row r="51" spans="5:21" x14ac:dyDescent="0.3">
      <c r="E51" s="19"/>
      <c r="F51" s="19"/>
      <c r="G51" s="19"/>
      <c r="H51" s="19"/>
      <c r="I51" s="19"/>
      <c r="J51" s="20"/>
      <c r="K51" s="20"/>
      <c r="L51" s="19"/>
      <c r="M51" s="19"/>
      <c r="N51" s="19"/>
      <c r="O51" s="19"/>
      <c r="P51" s="19"/>
      <c r="Q51" s="24"/>
    </row>
    <row r="52" spans="5:21" x14ac:dyDescent="0.3">
      <c r="E52" s="19"/>
      <c r="F52" s="19"/>
      <c r="G52" s="19"/>
      <c r="H52" s="19"/>
      <c r="I52" s="19"/>
      <c r="J52" s="20"/>
      <c r="K52" s="20"/>
      <c r="L52" s="19"/>
      <c r="M52" s="19"/>
      <c r="N52" s="19"/>
      <c r="O52" s="19"/>
      <c r="P52" s="19"/>
      <c r="Q52" s="19"/>
    </row>
    <row r="53" spans="5:21" x14ac:dyDescent="0.3">
      <c r="E53" s="19"/>
      <c r="F53" s="19"/>
      <c r="G53" s="19"/>
      <c r="H53" s="19"/>
      <c r="I53" s="19"/>
      <c r="J53" s="20"/>
      <c r="K53" s="20"/>
      <c r="L53" s="19"/>
      <c r="M53" s="19"/>
      <c r="N53" s="19"/>
      <c r="O53" s="19"/>
      <c r="P53" s="19"/>
      <c r="Q53" s="23"/>
    </row>
    <row r="54" spans="5:21" x14ac:dyDescent="0.3">
      <c r="E54" s="19"/>
      <c r="F54" s="19"/>
      <c r="G54" s="19"/>
      <c r="H54" s="19"/>
      <c r="I54" s="19"/>
      <c r="J54" s="20"/>
      <c r="K54" s="20"/>
      <c r="L54" s="19"/>
      <c r="M54" s="19"/>
      <c r="N54" s="19"/>
      <c r="O54" s="19"/>
      <c r="P54" s="19"/>
      <c r="Q54" s="19"/>
    </row>
    <row r="55" spans="5:21" x14ac:dyDescent="0.3">
      <c r="E55" s="19"/>
      <c r="F55" s="19"/>
      <c r="G55" s="19"/>
      <c r="H55" s="19"/>
      <c r="I55" s="19"/>
      <c r="J55" s="20"/>
      <c r="K55" s="20"/>
      <c r="L55" s="19"/>
      <c r="M55" s="19"/>
      <c r="N55" s="19"/>
      <c r="O55" s="19"/>
      <c r="P55" s="19"/>
      <c r="Q55" s="19"/>
    </row>
    <row r="56" spans="5:21" x14ac:dyDescent="0.3">
      <c r="E56" s="19"/>
      <c r="F56" s="19"/>
      <c r="G56" s="19"/>
      <c r="H56" s="19"/>
      <c r="I56" s="19"/>
      <c r="J56" s="20"/>
      <c r="K56" s="20"/>
      <c r="L56" s="19"/>
      <c r="M56" s="19"/>
      <c r="N56" s="19"/>
      <c r="O56" s="19"/>
      <c r="P56" s="19"/>
      <c r="Q56" s="19"/>
    </row>
    <row r="57" spans="5:21" x14ac:dyDescent="0.3">
      <c r="E57" s="19"/>
      <c r="F57" s="19"/>
      <c r="G57" s="19"/>
      <c r="H57" s="19"/>
      <c r="I57" s="19"/>
      <c r="J57" s="20"/>
      <c r="K57" s="20"/>
      <c r="L57" s="19"/>
      <c r="M57" s="19"/>
      <c r="N57" s="19"/>
      <c r="O57" s="19"/>
      <c r="P57" s="19"/>
      <c r="Q57" s="19"/>
    </row>
    <row r="58" spans="5:21" x14ac:dyDescent="0.3">
      <c r="E58" s="19"/>
      <c r="F58" s="19"/>
      <c r="G58" s="19"/>
      <c r="H58" s="19"/>
      <c r="I58" s="19"/>
      <c r="J58" s="20"/>
      <c r="K58" s="20"/>
      <c r="L58" s="19"/>
      <c r="M58" s="19"/>
      <c r="N58" s="19"/>
      <c r="O58" s="19"/>
      <c r="P58" s="19"/>
      <c r="Q58" s="19"/>
    </row>
    <row r="59" spans="5:21" x14ac:dyDescent="0.3">
      <c r="E59" s="19"/>
      <c r="F59" s="19"/>
      <c r="G59" s="19"/>
      <c r="H59" s="19"/>
      <c r="I59" s="19"/>
      <c r="J59" s="20"/>
      <c r="K59" s="20"/>
      <c r="L59" s="19"/>
      <c r="M59" s="19"/>
      <c r="N59" s="19"/>
      <c r="O59" s="19"/>
      <c r="P59" s="19"/>
      <c r="Q59" s="19"/>
    </row>
    <row r="60" spans="5:21" x14ac:dyDescent="0.3">
      <c r="E60" s="19"/>
      <c r="F60" s="19"/>
      <c r="G60" s="19"/>
      <c r="H60" s="19"/>
      <c r="I60" s="19"/>
      <c r="J60" s="20"/>
      <c r="K60" s="20"/>
      <c r="L60" s="19"/>
      <c r="M60" s="19"/>
      <c r="N60" s="19"/>
      <c r="O60" s="19"/>
      <c r="P60" s="19"/>
      <c r="Q60" s="19"/>
    </row>
    <row r="61" spans="5:21" x14ac:dyDescent="0.3">
      <c r="E61" s="19"/>
      <c r="F61" s="19"/>
      <c r="G61" s="19"/>
      <c r="H61" s="19"/>
      <c r="I61" s="19"/>
      <c r="J61" s="20"/>
      <c r="K61" s="20"/>
      <c r="L61" s="19"/>
      <c r="M61" s="19"/>
      <c r="N61" s="19"/>
      <c r="O61" s="19"/>
      <c r="P61" s="19"/>
      <c r="Q61" s="19"/>
    </row>
    <row r="62" spans="5:21" x14ac:dyDescent="0.3">
      <c r="E62" s="19"/>
      <c r="F62" s="19"/>
      <c r="G62" s="19"/>
      <c r="H62" s="19"/>
      <c r="I62" s="19"/>
      <c r="J62" s="20"/>
      <c r="K62" s="20"/>
      <c r="L62" s="19"/>
      <c r="M62" s="19"/>
      <c r="N62" s="19"/>
      <c r="O62" s="19"/>
      <c r="P62" s="19"/>
      <c r="Q62" s="19"/>
    </row>
    <row r="63" spans="5:21" x14ac:dyDescent="0.3">
      <c r="E63" s="19"/>
      <c r="F63" s="19"/>
      <c r="G63" s="19"/>
      <c r="H63" s="19"/>
      <c r="I63" s="19"/>
      <c r="J63" s="20"/>
      <c r="K63" s="20"/>
      <c r="L63" s="19"/>
      <c r="M63" s="19"/>
      <c r="N63" s="19"/>
      <c r="O63" s="19"/>
      <c r="P63" s="19"/>
      <c r="Q63" s="19"/>
    </row>
    <row r="64" spans="5:21" x14ac:dyDescent="0.3">
      <c r="E64" s="19"/>
      <c r="F64" s="19"/>
      <c r="G64" s="19"/>
      <c r="H64" s="19"/>
      <c r="I64" s="19"/>
      <c r="J64" s="20"/>
      <c r="K64" s="20"/>
      <c r="L64" s="19"/>
      <c r="M64" s="19"/>
      <c r="N64" s="19"/>
      <c r="O64" s="19"/>
      <c r="P64" s="19"/>
      <c r="Q64" s="19"/>
    </row>
    <row r="65" spans="5:17" x14ac:dyDescent="0.3">
      <c r="E65" s="19"/>
      <c r="F65" s="19"/>
      <c r="G65" s="19"/>
      <c r="H65" s="19"/>
      <c r="I65" s="19"/>
      <c r="J65" s="20"/>
      <c r="K65" s="20"/>
      <c r="L65" s="19"/>
      <c r="M65" s="19"/>
      <c r="N65" s="19"/>
      <c r="O65" s="19"/>
      <c r="P65" s="19"/>
      <c r="Q65" s="19"/>
    </row>
    <row r="66" spans="5:17" x14ac:dyDescent="0.3">
      <c r="E66" s="19"/>
      <c r="F66" s="19"/>
      <c r="G66" s="19"/>
      <c r="H66" s="19"/>
      <c r="I66" s="19"/>
      <c r="J66" s="20"/>
      <c r="K66" s="20"/>
      <c r="L66" s="19"/>
      <c r="M66" s="19"/>
      <c r="N66" s="19"/>
      <c r="O66" s="19"/>
      <c r="P66" s="19"/>
      <c r="Q66" s="19"/>
    </row>
    <row r="67" spans="5:17" x14ac:dyDescent="0.3">
      <c r="E67" s="19"/>
      <c r="F67" s="19"/>
      <c r="G67" s="19"/>
      <c r="H67" s="19"/>
      <c r="I67" s="19"/>
      <c r="J67" s="20"/>
      <c r="K67" s="20"/>
      <c r="L67" s="19"/>
      <c r="M67" s="19"/>
      <c r="N67" s="19"/>
      <c r="O67" s="19"/>
      <c r="P67" s="19"/>
      <c r="Q67" s="19"/>
    </row>
    <row r="68" spans="5:17" x14ac:dyDescent="0.3">
      <c r="E68" s="19"/>
      <c r="F68" s="19"/>
      <c r="G68" s="19"/>
      <c r="H68" s="19"/>
      <c r="I68" s="19"/>
      <c r="J68" s="20"/>
      <c r="K68" s="20"/>
      <c r="L68" s="19"/>
      <c r="M68" s="19"/>
      <c r="N68" s="19"/>
      <c r="O68" s="19"/>
      <c r="P68" s="19"/>
      <c r="Q68" s="19"/>
    </row>
    <row r="69" spans="5:17" x14ac:dyDescent="0.3">
      <c r="E69" s="19"/>
      <c r="F69" s="19"/>
      <c r="G69" s="19"/>
      <c r="H69" s="19"/>
      <c r="I69" s="19"/>
      <c r="J69" s="20"/>
      <c r="K69" s="20"/>
      <c r="L69" s="19"/>
      <c r="M69" s="19"/>
      <c r="N69" s="19"/>
      <c r="O69" s="19"/>
      <c r="P69" s="19"/>
      <c r="Q69" s="19"/>
    </row>
    <row r="70" spans="5:17" x14ac:dyDescent="0.3">
      <c r="E70" s="19"/>
      <c r="F70" s="19"/>
      <c r="G70" s="19"/>
      <c r="H70" s="19"/>
      <c r="I70" s="19"/>
      <c r="J70" s="20"/>
      <c r="K70" s="20"/>
      <c r="L70" s="19"/>
      <c r="M70" s="19"/>
      <c r="N70" s="19"/>
      <c r="O70" s="19"/>
      <c r="P70" s="19"/>
      <c r="Q70" s="19"/>
    </row>
    <row r="71" spans="5:17" x14ac:dyDescent="0.3">
      <c r="E71" s="19"/>
      <c r="F71" s="19"/>
      <c r="G71" s="19"/>
      <c r="H71" s="19"/>
      <c r="I71" s="19"/>
      <c r="J71" s="20"/>
      <c r="K71" s="20"/>
      <c r="L71" s="19"/>
      <c r="M71" s="19"/>
      <c r="N71" s="19"/>
      <c r="O71" s="19"/>
      <c r="P71" s="19"/>
      <c r="Q71" s="19"/>
    </row>
    <row r="72" spans="5:17" x14ac:dyDescent="0.3">
      <c r="E72" s="19"/>
      <c r="F72" s="19"/>
      <c r="G72" s="19"/>
      <c r="H72" s="19"/>
      <c r="I72" s="19"/>
      <c r="J72" s="20"/>
      <c r="K72" s="20"/>
      <c r="L72" s="19"/>
      <c r="M72" s="19"/>
      <c r="N72" s="19"/>
      <c r="O72" s="19"/>
      <c r="P72" s="19"/>
      <c r="Q72" s="19"/>
    </row>
    <row r="73" spans="5:17" x14ac:dyDescent="0.3">
      <c r="E73" s="19"/>
      <c r="F73" s="19"/>
      <c r="G73" s="19"/>
      <c r="H73" s="19"/>
      <c r="I73" s="19"/>
      <c r="J73" s="20"/>
      <c r="K73" s="20"/>
      <c r="L73" s="19"/>
      <c r="M73" s="19"/>
      <c r="N73" s="19"/>
      <c r="O73" s="19"/>
      <c r="P73" s="19"/>
      <c r="Q73" s="19"/>
    </row>
  </sheetData>
  <mergeCells count="47">
    <mergeCell ref="F40:H40"/>
    <mergeCell ref="C29:D29"/>
    <mergeCell ref="C30:D30"/>
    <mergeCell ref="B31:D31"/>
    <mergeCell ref="B34:D34"/>
    <mergeCell ref="B35:D35"/>
    <mergeCell ref="B32:D32"/>
    <mergeCell ref="B33:D33"/>
    <mergeCell ref="B36:D36"/>
    <mergeCell ref="A2:Q2"/>
    <mergeCell ref="I40:J40"/>
    <mergeCell ref="K40:L40"/>
    <mergeCell ref="A40:A44"/>
    <mergeCell ref="B40:D40"/>
    <mergeCell ref="P40:Q44"/>
    <mergeCell ref="B41:D41"/>
    <mergeCell ref="B42:C42"/>
    <mergeCell ref="B43:C43"/>
    <mergeCell ref="B44:C44"/>
    <mergeCell ref="B39:D39"/>
    <mergeCell ref="C28:D28"/>
    <mergeCell ref="B37:D37"/>
    <mergeCell ref="B38:D38"/>
    <mergeCell ref="B27:D27"/>
    <mergeCell ref="C16:D16"/>
    <mergeCell ref="C17:D17"/>
    <mergeCell ref="B18:D18"/>
    <mergeCell ref="B19:D19"/>
    <mergeCell ref="C20:D20"/>
    <mergeCell ref="C21:D21"/>
    <mergeCell ref="C22:D22"/>
    <mergeCell ref="B23:D23"/>
    <mergeCell ref="B24:D24"/>
    <mergeCell ref="B25:D25"/>
    <mergeCell ref="B26:D26"/>
    <mergeCell ref="C15:D15"/>
    <mergeCell ref="B4:D4"/>
    <mergeCell ref="B5:D5"/>
    <mergeCell ref="B6:D6"/>
    <mergeCell ref="C7:D7"/>
    <mergeCell ref="C8:D8"/>
    <mergeCell ref="C9:D9"/>
    <mergeCell ref="B10:D10"/>
    <mergeCell ref="B11:D11"/>
    <mergeCell ref="B12:D12"/>
    <mergeCell ref="C13:D13"/>
    <mergeCell ref="C14:D14"/>
  </mergeCells>
  <printOptions horizontalCentered="1"/>
  <pageMargins left="0.23622047244094491" right="0.15748031496062992" top="0.78740157480314965" bottom="0" header="0.19685039370078741" footer="0.19685039370078741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52234-763E-4E61-B14D-DDF3AA3C40C7}">
  <sheetPr>
    <tabColor rgb="FF92D050"/>
    <pageSetUpPr fitToPage="1"/>
  </sheetPr>
  <dimension ref="A1:U73"/>
  <sheetViews>
    <sheetView topLeftCell="A16" zoomScaleNormal="100" zoomScaleSheetLayoutView="70" workbookViewId="0">
      <selection activeCell="Q47" sqref="Q47"/>
    </sheetView>
  </sheetViews>
  <sheetFormatPr defaultColWidth="11.6640625" defaultRowHeight="13.2" x14ac:dyDescent="0.3"/>
  <cols>
    <col min="1" max="1" width="5.44140625" style="6" customWidth="1"/>
    <col min="2" max="2" width="12.6640625" style="6" bestFit="1" customWidth="1"/>
    <col min="3" max="3" width="13.88671875" style="6" bestFit="1" customWidth="1"/>
    <col min="4" max="4" width="21" style="6" customWidth="1"/>
    <col min="5" max="5" width="12.88671875" style="6" customWidth="1"/>
    <col min="6" max="6" width="11.5546875" style="6" customWidth="1"/>
    <col min="7" max="8" width="10.6640625" style="6" customWidth="1"/>
    <col min="9" max="9" width="12.44140625" style="6" customWidth="1"/>
    <col min="10" max="11" width="13" style="18" customWidth="1"/>
    <col min="12" max="12" width="14" style="6" customWidth="1"/>
    <col min="13" max="14" width="13.33203125" style="6" customWidth="1"/>
    <col min="15" max="15" width="16.88671875" style="6" customWidth="1"/>
    <col min="16" max="16" width="13.5546875" style="6" customWidth="1"/>
    <col min="17" max="17" width="15.109375" style="2" bestFit="1" customWidth="1"/>
    <col min="18" max="16384" width="11.6640625" style="6"/>
  </cols>
  <sheetData>
    <row r="1" spans="1:17" ht="15.6" x14ac:dyDescent="0.3">
      <c r="Q1" s="25" t="s">
        <v>36</v>
      </c>
    </row>
    <row r="2" spans="1:17" ht="42" customHeight="1" x14ac:dyDescent="0.3">
      <c r="A2" s="36" t="s">
        <v>53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x14ac:dyDescent="0.3">
      <c r="Q3" s="22" t="s">
        <v>35</v>
      </c>
    </row>
    <row r="4" spans="1:17" s="2" customFormat="1" ht="121.5" customHeight="1" x14ac:dyDescent="0.3">
      <c r="A4" s="1" t="s">
        <v>0</v>
      </c>
      <c r="B4" s="31" t="s">
        <v>41</v>
      </c>
      <c r="C4" s="32"/>
      <c r="D4" s="33"/>
      <c r="E4" s="1" t="s">
        <v>38</v>
      </c>
      <c r="F4" s="1" t="s">
        <v>1</v>
      </c>
      <c r="G4" s="1" t="s">
        <v>45</v>
      </c>
      <c r="H4" s="28" t="s">
        <v>44</v>
      </c>
      <c r="I4" s="1" t="s">
        <v>2</v>
      </c>
      <c r="J4" s="1" t="s">
        <v>39</v>
      </c>
      <c r="K4" s="1" t="s">
        <v>37</v>
      </c>
      <c r="L4" s="1" t="s">
        <v>40</v>
      </c>
      <c r="M4" s="1" t="s">
        <v>43</v>
      </c>
      <c r="N4" s="1" t="s">
        <v>3</v>
      </c>
      <c r="O4" s="1" t="s">
        <v>46</v>
      </c>
      <c r="P4" s="1" t="s">
        <v>4</v>
      </c>
      <c r="Q4" s="1" t="s">
        <v>5</v>
      </c>
    </row>
    <row r="5" spans="1:17" x14ac:dyDescent="0.3">
      <c r="A5" s="3">
        <v>1</v>
      </c>
      <c r="B5" s="34" t="s">
        <v>6</v>
      </c>
      <c r="C5" s="34"/>
      <c r="D5" s="34"/>
      <c r="E5" s="4">
        <f>E6+E10+E11+E12</f>
        <v>20935950</v>
      </c>
      <c r="F5" s="4">
        <f t="shared" ref="F5:M5" si="0">F6+F10+F11+F12</f>
        <v>381488950</v>
      </c>
      <c r="G5" s="4">
        <f t="shared" si="0"/>
        <v>0</v>
      </c>
      <c r="H5" s="4">
        <f t="shared" si="0"/>
        <v>0</v>
      </c>
      <c r="I5" s="4">
        <f t="shared" si="0"/>
        <v>1370418900</v>
      </c>
      <c r="J5" s="4">
        <f t="shared" si="0"/>
        <v>0</v>
      </c>
      <c r="K5" s="4">
        <f t="shared" si="0"/>
        <v>885112530</v>
      </c>
      <c r="L5" s="4">
        <f t="shared" si="0"/>
        <v>0</v>
      </c>
      <c r="M5" s="4">
        <f t="shared" si="0"/>
        <v>0</v>
      </c>
      <c r="N5" s="4">
        <f t="shared" ref="N5" si="1">N6+N10+N11+N12</f>
        <v>0</v>
      </c>
      <c r="O5" s="4">
        <f>SUM(E5:N5)</f>
        <v>2657956330</v>
      </c>
      <c r="P5" s="4">
        <f>P6+P10+P11+P12</f>
        <v>250911360</v>
      </c>
      <c r="Q5" s="4">
        <f t="shared" ref="Q5:Q39" si="2">SUM(O5:P5)</f>
        <v>2908867690</v>
      </c>
    </row>
    <row r="6" spans="1:17" x14ac:dyDescent="0.3">
      <c r="A6" s="7">
        <v>2</v>
      </c>
      <c r="B6" s="35" t="s">
        <v>7</v>
      </c>
      <c r="C6" s="35"/>
      <c r="D6" s="35"/>
      <c r="E6" s="8">
        <f>+E7+E8+E9</f>
        <v>0</v>
      </c>
      <c r="F6" s="8">
        <f t="shared" ref="F6:P6" si="3">+F7+F8+F9</f>
        <v>0</v>
      </c>
      <c r="G6" s="8">
        <f t="shared" si="3"/>
        <v>0</v>
      </c>
      <c r="H6" s="8">
        <f t="shared" si="3"/>
        <v>0</v>
      </c>
      <c r="I6" s="8">
        <f t="shared" si="3"/>
        <v>25166320</v>
      </c>
      <c r="J6" s="8">
        <f t="shared" si="3"/>
        <v>0</v>
      </c>
      <c r="K6" s="8">
        <f t="shared" si="3"/>
        <v>9706610</v>
      </c>
      <c r="L6" s="8">
        <f t="shared" si="3"/>
        <v>0</v>
      </c>
      <c r="M6" s="8">
        <f t="shared" si="3"/>
        <v>0</v>
      </c>
      <c r="N6" s="8">
        <f t="shared" ref="N6" si="4">+N7+N8+N9</f>
        <v>0</v>
      </c>
      <c r="O6" s="4">
        <f t="shared" ref="O6:O44" si="5">SUM(E6:N6)</f>
        <v>34872930</v>
      </c>
      <c r="P6" s="8">
        <f t="shared" si="3"/>
        <v>125069600</v>
      </c>
      <c r="Q6" s="4">
        <f t="shared" si="2"/>
        <v>159942530</v>
      </c>
    </row>
    <row r="7" spans="1:17" x14ac:dyDescent="0.3">
      <c r="A7" s="9">
        <v>3</v>
      </c>
      <c r="B7" s="10" t="s">
        <v>8</v>
      </c>
      <c r="C7" s="30" t="s">
        <v>9</v>
      </c>
      <c r="D7" s="30"/>
      <c r="E7" s="21">
        <v>0</v>
      </c>
      <c r="F7" s="21">
        <v>0</v>
      </c>
      <c r="G7" s="21">
        <v>0</v>
      </c>
      <c r="H7" s="21">
        <v>0</v>
      </c>
      <c r="I7" s="21">
        <v>20608290</v>
      </c>
      <c r="J7" s="21">
        <v>0</v>
      </c>
      <c r="K7" s="21">
        <v>8699500</v>
      </c>
      <c r="L7" s="21">
        <v>0</v>
      </c>
      <c r="M7" s="21">
        <v>0</v>
      </c>
      <c r="N7" s="21">
        <v>0</v>
      </c>
      <c r="O7" s="4">
        <f t="shared" si="5"/>
        <v>29307790</v>
      </c>
      <c r="P7" s="21">
        <v>55072280</v>
      </c>
      <c r="Q7" s="4">
        <f>SUM(O7:P7)</f>
        <v>84380070</v>
      </c>
    </row>
    <row r="8" spans="1:17" x14ac:dyDescent="0.3">
      <c r="A8" s="9">
        <v>4</v>
      </c>
      <c r="B8" s="10"/>
      <c r="C8" s="30" t="s">
        <v>10</v>
      </c>
      <c r="D8" s="30"/>
      <c r="E8" s="21">
        <v>0</v>
      </c>
      <c r="F8" s="21">
        <v>0</v>
      </c>
      <c r="G8" s="21">
        <v>0</v>
      </c>
      <c r="H8" s="21">
        <v>0</v>
      </c>
      <c r="I8" s="21">
        <v>3785870</v>
      </c>
      <c r="J8" s="21">
        <v>0</v>
      </c>
      <c r="K8" s="21">
        <v>604520</v>
      </c>
      <c r="L8" s="21">
        <v>0</v>
      </c>
      <c r="M8" s="21">
        <v>0</v>
      </c>
      <c r="N8" s="21">
        <v>0</v>
      </c>
      <c r="O8" s="4">
        <f t="shared" si="5"/>
        <v>4390390</v>
      </c>
      <c r="P8" s="21">
        <v>68889880</v>
      </c>
      <c r="Q8" s="4">
        <f t="shared" ref="Q8:Q17" si="6">SUM(O8:P8)</f>
        <v>73280270</v>
      </c>
    </row>
    <row r="9" spans="1:17" x14ac:dyDescent="0.3">
      <c r="A9" s="9">
        <v>5</v>
      </c>
      <c r="B9" s="10"/>
      <c r="C9" s="30" t="s">
        <v>11</v>
      </c>
      <c r="D9" s="30"/>
      <c r="E9" s="21">
        <v>0</v>
      </c>
      <c r="F9" s="21">
        <v>0</v>
      </c>
      <c r="G9" s="21">
        <v>0</v>
      </c>
      <c r="H9" s="21">
        <v>0</v>
      </c>
      <c r="I9" s="21">
        <v>772160</v>
      </c>
      <c r="J9" s="21">
        <v>0</v>
      </c>
      <c r="K9" s="21">
        <v>402590</v>
      </c>
      <c r="L9" s="21">
        <v>0</v>
      </c>
      <c r="M9" s="21">
        <v>0</v>
      </c>
      <c r="N9" s="21">
        <v>0</v>
      </c>
      <c r="O9" s="4">
        <f t="shared" si="5"/>
        <v>1174750</v>
      </c>
      <c r="P9" s="21">
        <v>1107440</v>
      </c>
      <c r="Q9" s="4">
        <f t="shared" si="6"/>
        <v>2282190</v>
      </c>
    </row>
    <row r="10" spans="1:17" x14ac:dyDescent="0.3">
      <c r="A10" s="9">
        <v>6</v>
      </c>
      <c r="B10" s="30" t="s">
        <v>12</v>
      </c>
      <c r="C10" s="30"/>
      <c r="D10" s="30"/>
      <c r="E10" s="21">
        <v>16903700</v>
      </c>
      <c r="F10" s="21">
        <v>249612150</v>
      </c>
      <c r="G10" s="21">
        <v>0</v>
      </c>
      <c r="H10" s="21">
        <v>0</v>
      </c>
      <c r="I10" s="21">
        <v>703099940</v>
      </c>
      <c r="J10" s="21">
        <v>0</v>
      </c>
      <c r="K10" s="21">
        <v>264124440</v>
      </c>
      <c r="L10" s="21">
        <v>0</v>
      </c>
      <c r="M10" s="21">
        <v>0</v>
      </c>
      <c r="N10" s="21">
        <v>0</v>
      </c>
      <c r="O10" s="4">
        <f t="shared" si="5"/>
        <v>1233740230</v>
      </c>
      <c r="P10" s="21">
        <v>58507630</v>
      </c>
      <c r="Q10" s="4">
        <f t="shared" si="6"/>
        <v>1292247860</v>
      </c>
    </row>
    <row r="11" spans="1:17" x14ac:dyDescent="0.3">
      <c r="A11" s="9">
        <v>7</v>
      </c>
      <c r="B11" s="30" t="s">
        <v>13</v>
      </c>
      <c r="C11" s="30"/>
      <c r="D11" s="30"/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4">
        <f t="shared" si="5"/>
        <v>0</v>
      </c>
      <c r="P11" s="21">
        <v>31779210</v>
      </c>
      <c r="Q11" s="4">
        <f t="shared" si="6"/>
        <v>31779210</v>
      </c>
    </row>
    <row r="12" spans="1:17" x14ac:dyDescent="0.3">
      <c r="A12" s="7">
        <v>8</v>
      </c>
      <c r="B12" s="35" t="s">
        <v>14</v>
      </c>
      <c r="C12" s="35"/>
      <c r="D12" s="35"/>
      <c r="E12" s="8">
        <f t="shared" ref="E12:J12" si="7">SUM(E13:E17)</f>
        <v>4032250</v>
      </c>
      <c r="F12" s="8">
        <f t="shared" si="7"/>
        <v>131876800</v>
      </c>
      <c r="G12" s="8">
        <f t="shared" si="7"/>
        <v>0</v>
      </c>
      <c r="H12" s="8">
        <f t="shared" ref="H12" si="8">SUM(H13:H17)</f>
        <v>0</v>
      </c>
      <c r="I12" s="8">
        <f t="shared" si="7"/>
        <v>642152640</v>
      </c>
      <c r="J12" s="8">
        <f t="shared" si="7"/>
        <v>0</v>
      </c>
      <c r="K12" s="8">
        <f t="shared" ref="K12:M12" si="9">SUM(K13:K17)</f>
        <v>611281480</v>
      </c>
      <c r="L12" s="8">
        <f t="shared" si="9"/>
        <v>0</v>
      </c>
      <c r="M12" s="8">
        <f t="shared" si="9"/>
        <v>0</v>
      </c>
      <c r="N12" s="8">
        <f t="shared" ref="N12" si="10">SUM(N13:N17)</f>
        <v>0</v>
      </c>
      <c r="O12" s="4">
        <f t="shared" si="5"/>
        <v>1389343170</v>
      </c>
      <c r="P12" s="8">
        <f t="shared" ref="P12" si="11">SUM(P13:P17)</f>
        <v>35554920</v>
      </c>
      <c r="Q12" s="4">
        <f t="shared" si="6"/>
        <v>1424898090</v>
      </c>
    </row>
    <row r="13" spans="1:17" x14ac:dyDescent="0.3">
      <c r="A13" s="9">
        <v>9</v>
      </c>
      <c r="B13" s="11"/>
      <c r="C13" s="30" t="s">
        <v>15</v>
      </c>
      <c r="D13" s="30"/>
      <c r="E13" s="21">
        <v>0</v>
      </c>
      <c r="F13" s="21">
        <v>0</v>
      </c>
      <c r="G13" s="21">
        <v>0</v>
      </c>
      <c r="H13" s="21">
        <v>0</v>
      </c>
      <c r="I13" s="21">
        <v>196463920</v>
      </c>
      <c r="J13" s="21">
        <v>0</v>
      </c>
      <c r="K13" s="21">
        <v>166211250</v>
      </c>
      <c r="L13" s="21">
        <v>0</v>
      </c>
      <c r="M13" s="21">
        <v>0</v>
      </c>
      <c r="N13" s="21">
        <v>0</v>
      </c>
      <c r="O13" s="4">
        <f t="shared" si="5"/>
        <v>362675170</v>
      </c>
      <c r="P13" s="21">
        <v>31028640</v>
      </c>
      <c r="Q13" s="4">
        <f t="shared" si="6"/>
        <v>393703810</v>
      </c>
    </row>
    <row r="14" spans="1:17" x14ac:dyDescent="0.3">
      <c r="A14" s="9">
        <v>10</v>
      </c>
      <c r="B14" s="12"/>
      <c r="C14" s="30" t="s">
        <v>16</v>
      </c>
      <c r="D14" s="30"/>
      <c r="E14" s="21">
        <v>0</v>
      </c>
      <c r="F14" s="21">
        <v>0</v>
      </c>
      <c r="G14" s="21">
        <v>0</v>
      </c>
      <c r="H14" s="21">
        <v>0</v>
      </c>
      <c r="I14" s="21">
        <v>252416310</v>
      </c>
      <c r="J14" s="21">
        <v>0</v>
      </c>
      <c r="K14" s="21">
        <v>176858930</v>
      </c>
      <c r="L14" s="21">
        <v>0</v>
      </c>
      <c r="M14" s="21">
        <v>0</v>
      </c>
      <c r="N14" s="21">
        <v>0</v>
      </c>
      <c r="O14" s="4">
        <f t="shared" si="5"/>
        <v>429275240</v>
      </c>
      <c r="P14" s="21">
        <v>3764280</v>
      </c>
      <c r="Q14" s="4">
        <f t="shared" si="6"/>
        <v>433039520</v>
      </c>
    </row>
    <row r="15" spans="1:17" x14ac:dyDescent="0.3">
      <c r="A15" s="9">
        <v>11</v>
      </c>
      <c r="B15" s="12"/>
      <c r="C15" s="30" t="s">
        <v>17</v>
      </c>
      <c r="D15" s="30"/>
      <c r="E15" s="21">
        <v>0</v>
      </c>
      <c r="F15" s="21">
        <v>0</v>
      </c>
      <c r="G15" s="21">
        <v>0</v>
      </c>
      <c r="H15" s="21">
        <v>0</v>
      </c>
      <c r="I15" s="21">
        <v>193272410</v>
      </c>
      <c r="J15" s="21">
        <v>0</v>
      </c>
      <c r="K15" s="21">
        <v>268211300</v>
      </c>
      <c r="L15" s="21">
        <v>0</v>
      </c>
      <c r="M15" s="21">
        <v>0</v>
      </c>
      <c r="N15" s="21">
        <v>0</v>
      </c>
      <c r="O15" s="4">
        <f t="shared" si="5"/>
        <v>461483710</v>
      </c>
      <c r="P15" s="21">
        <v>762000</v>
      </c>
      <c r="Q15" s="4">
        <f t="shared" si="6"/>
        <v>462245710</v>
      </c>
    </row>
    <row r="16" spans="1:17" x14ac:dyDescent="0.3">
      <c r="A16" s="9">
        <v>12</v>
      </c>
      <c r="B16" s="11"/>
      <c r="C16" s="30" t="s">
        <v>18</v>
      </c>
      <c r="D16" s="30"/>
      <c r="E16" s="29">
        <v>4032250</v>
      </c>
      <c r="F16" s="21">
        <v>131876800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4">
        <f t="shared" si="5"/>
        <v>135909050</v>
      </c>
      <c r="P16" s="21">
        <v>0</v>
      </c>
      <c r="Q16" s="4">
        <f t="shared" si="6"/>
        <v>135909050</v>
      </c>
    </row>
    <row r="17" spans="1:17" x14ac:dyDescent="0.3">
      <c r="A17" s="9">
        <v>13</v>
      </c>
      <c r="B17" s="11"/>
      <c r="C17" s="30" t="s">
        <v>19</v>
      </c>
      <c r="D17" s="30"/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4">
        <f t="shared" si="5"/>
        <v>0</v>
      </c>
      <c r="P17" s="21">
        <v>0</v>
      </c>
      <c r="Q17" s="4">
        <f t="shared" si="6"/>
        <v>0</v>
      </c>
    </row>
    <row r="18" spans="1:17" x14ac:dyDescent="0.3">
      <c r="A18" s="3">
        <v>14</v>
      </c>
      <c r="B18" s="34" t="s">
        <v>20</v>
      </c>
      <c r="C18" s="34"/>
      <c r="D18" s="34"/>
      <c r="E18" s="4">
        <f t="shared" ref="E18:M18" si="12">E19+E23+E24</f>
        <v>0</v>
      </c>
      <c r="F18" s="4">
        <f t="shared" si="12"/>
        <v>54220110</v>
      </c>
      <c r="G18" s="4">
        <f t="shared" si="12"/>
        <v>0</v>
      </c>
      <c r="H18" s="4">
        <f t="shared" si="12"/>
        <v>0</v>
      </c>
      <c r="I18" s="4">
        <f t="shared" si="12"/>
        <v>175286670</v>
      </c>
      <c r="J18" s="4">
        <f t="shared" si="12"/>
        <v>0</v>
      </c>
      <c r="K18" s="4">
        <f t="shared" si="12"/>
        <v>88835230</v>
      </c>
      <c r="L18" s="4">
        <f t="shared" si="12"/>
        <v>0</v>
      </c>
      <c r="M18" s="4">
        <f t="shared" si="12"/>
        <v>0</v>
      </c>
      <c r="N18" s="4">
        <f t="shared" ref="N18" si="13">N19+N23+N24</f>
        <v>0</v>
      </c>
      <c r="O18" s="4">
        <f t="shared" si="5"/>
        <v>318342010</v>
      </c>
      <c r="P18" s="13">
        <f>P19+P23+P24</f>
        <v>15064740</v>
      </c>
      <c r="Q18" s="4">
        <f>SUM(O18:P18)</f>
        <v>333406750</v>
      </c>
    </row>
    <row r="19" spans="1:17" x14ac:dyDescent="0.3">
      <c r="A19" s="7">
        <v>15</v>
      </c>
      <c r="B19" s="35" t="s">
        <v>21</v>
      </c>
      <c r="C19" s="35"/>
      <c r="D19" s="35"/>
      <c r="E19" s="26">
        <f>+E20+E21+E22</f>
        <v>0</v>
      </c>
      <c r="F19" s="26">
        <f t="shared" ref="F19:P19" si="14">+F20+F21+F22</f>
        <v>30830520</v>
      </c>
      <c r="G19" s="26">
        <f t="shared" si="14"/>
        <v>0</v>
      </c>
      <c r="H19" s="26">
        <f t="shared" si="14"/>
        <v>0</v>
      </c>
      <c r="I19" s="26">
        <f t="shared" si="14"/>
        <v>77876400</v>
      </c>
      <c r="J19" s="26">
        <f t="shared" si="14"/>
        <v>0</v>
      </c>
      <c r="K19" s="26">
        <f t="shared" si="14"/>
        <v>29263340</v>
      </c>
      <c r="L19" s="26">
        <f t="shared" si="14"/>
        <v>0</v>
      </c>
      <c r="M19" s="26">
        <f t="shared" si="14"/>
        <v>0</v>
      </c>
      <c r="N19" s="26">
        <f t="shared" ref="N19" si="15">+N20+N21+N22</f>
        <v>0</v>
      </c>
      <c r="O19" s="4">
        <f t="shared" si="5"/>
        <v>137970260</v>
      </c>
      <c r="P19" s="26">
        <f t="shared" si="14"/>
        <v>6504940</v>
      </c>
      <c r="Q19" s="4">
        <f>SUM(O19:P19)</f>
        <v>144475200</v>
      </c>
    </row>
    <row r="20" spans="1:17" x14ac:dyDescent="0.3">
      <c r="A20" s="9">
        <v>16</v>
      </c>
      <c r="B20" s="10" t="s">
        <v>8</v>
      </c>
      <c r="C20" s="30" t="s">
        <v>9</v>
      </c>
      <c r="D20" s="30"/>
      <c r="E20" s="21">
        <v>0</v>
      </c>
      <c r="F20" s="21">
        <v>4875530</v>
      </c>
      <c r="G20" s="21">
        <v>0</v>
      </c>
      <c r="H20" s="21">
        <v>0</v>
      </c>
      <c r="I20" s="21">
        <v>17054830</v>
      </c>
      <c r="J20" s="21">
        <v>0</v>
      </c>
      <c r="K20" s="21">
        <v>6407150</v>
      </c>
      <c r="L20" s="21">
        <v>0</v>
      </c>
      <c r="M20" s="21">
        <v>0</v>
      </c>
      <c r="N20" s="21">
        <v>0</v>
      </c>
      <c r="O20" s="4">
        <f t="shared" si="5"/>
        <v>28337510</v>
      </c>
      <c r="P20" s="21">
        <v>1334770</v>
      </c>
      <c r="Q20" s="4">
        <f>SUM(O20:P20)</f>
        <v>29672280</v>
      </c>
    </row>
    <row r="21" spans="1:17" x14ac:dyDescent="0.3">
      <c r="A21" s="9">
        <v>17</v>
      </c>
      <c r="B21" s="10"/>
      <c r="C21" s="30" t="s">
        <v>10</v>
      </c>
      <c r="D21" s="30"/>
      <c r="E21" s="21">
        <v>0</v>
      </c>
      <c r="F21" s="21">
        <v>24904700</v>
      </c>
      <c r="G21" s="21">
        <v>0</v>
      </c>
      <c r="H21" s="21">
        <v>0</v>
      </c>
      <c r="I21" s="21">
        <v>53259990</v>
      </c>
      <c r="J21" s="21">
        <v>0</v>
      </c>
      <c r="K21" s="21">
        <v>20010120</v>
      </c>
      <c r="L21" s="21">
        <v>0</v>
      </c>
      <c r="M21" s="21">
        <v>0</v>
      </c>
      <c r="N21" s="21">
        <v>0</v>
      </c>
      <c r="O21" s="4">
        <f t="shared" si="5"/>
        <v>98174810</v>
      </c>
      <c r="P21" s="21">
        <v>4627880</v>
      </c>
      <c r="Q21" s="4">
        <f t="shared" ref="Q21:Q24" si="16">SUM(O21:P21)</f>
        <v>102802690</v>
      </c>
    </row>
    <row r="22" spans="1:17" x14ac:dyDescent="0.3">
      <c r="A22" s="9">
        <v>18</v>
      </c>
      <c r="B22" s="10"/>
      <c r="C22" s="30" t="s">
        <v>11</v>
      </c>
      <c r="D22" s="30"/>
      <c r="E22" s="21">
        <v>0</v>
      </c>
      <c r="F22" s="21">
        <v>1050290</v>
      </c>
      <c r="G22" s="21">
        <v>0</v>
      </c>
      <c r="H22" s="21">
        <v>0</v>
      </c>
      <c r="I22" s="21">
        <v>7561580</v>
      </c>
      <c r="J22" s="21">
        <v>0</v>
      </c>
      <c r="K22" s="21">
        <v>2846070</v>
      </c>
      <c r="L22" s="21">
        <v>0</v>
      </c>
      <c r="M22" s="21">
        <v>0</v>
      </c>
      <c r="N22" s="21">
        <v>0</v>
      </c>
      <c r="O22" s="4">
        <f t="shared" si="5"/>
        <v>11457940</v>
      </c>
      <c r="P22" s="21">
        <v>542290</v>
      </c>
      <c r="Q22" s="4">
        <f t="shared" si="16"/>
        <v>12000230</v>
      </c>
    </row>
    <row r="23" spans="1:17" x14ac:dyDescent="0.3">
      <c r="A23" s="9">
        <v>19</v>
      </c>
      <c r="B23" s="30" t="s">
        <v>12</v>
      </c>
      <c r="C23" s="30"/>
      <c r="D23" s="30"/>
      <c r="E23" s="21">
        <v>0</v>
      </c>
      <c r="F23" s="21">
        <v>23389590</v>
      </c>
      <c r="G23" s="21">
        <v>0</v>
      </c>
      <c r="H23" s="21">
        <v>0</v>
      </c>
      <c r="I23" s="21">
        <v>91462860</v>
      </c>
      <c r="J23" s="21">
        <v>0</v>
      </c>
      <c r="K23" s="21">
        <v>57340500</v>
      </c>
      <c r="L23" s="21">
        <v>0</v>
      </c>
      <c r="M23" s="21">
        <v>0</v>
      </c>
      <c r="N23" s="21">
        <v>0</v>
      </c>
      <c r="O23" s="4">
        <f t="shared" si="5"/>
        <v>172192950</v>
      </c>
      <c r="P23" s="21">
        <v>8177530</v>
      </c>
      <c r="Q23" s="4">
        <f t="shared" si="16"/>
        <v>180370480</v>
      </c>
    </row>
    <row r="24" spans="1:17" x14ac:dyDescent="0.3">
      <c r="A24" s="9">
        <v>20</v>
      </c>
      <c r="B24" s="30" t="s">
        <v>13</v>
      </c>
      <c r="C24" s="30"/>
      <c r="D24" s="30"/>
      <c r="E24" s="21">
        <v>0</v>
      </c>
      <c r="F24" s="21">
        <v>0</v>
      </c>
      <c r="G24" s="21">
        <v>0</v>
      </c>
      <c r="H24" s="21">
        <v>0</v>
      </c>
      <c r="I24" s="21">
        <v>5947410</v>
      </c>
      <c r="J24" s="21">
        <v>0</v>
      </c>
      <c r="K24" s="21">
        <v>2231390</v>
      </c>
      <c r="L24" s="21">
        <v>0</v>
      </c>
      <c r="M24" s="21">
        <v>0</v>
      </c>
      <c r="N24" s="21">
        <v>0</v>
      </c>
      <c r="O24" s="4">
        <f t="shared" si="5"/>
        <v>8178800</v>
      </c>
      <c r="P24" s="21">
        <v>382270</v>
      </c>
      <c r="Q24" s="4">
        <f t="shared" si="16"/>
        <v>8561070</v>
      </c>
    </row>
    <row r="25" spans="1:17" x14ac:dyDescent="0.3">
      <c r="A25" s="3">
        <v>21</v>
      </c>
      <c r="B25" s="34" t="s">
        <v>22</v>
      </c>
      <c r="C25" s="34"/>
      <c r="D25" s="34"/>
      <c r="E25" s="4">
        <f t="shared" ref="E25:M25" si="17">E5+E18</f>
        <v>20935950</v>
      </c>
      <c r="F25" s="4">
        <f t="shared" si="17"/>
        <v>435709060</v>
      </c>
      <c r="G25" s="4">
        <f t="shared" si="17"/>
        <v>0</v>
      </c>
      <c r="H25" s="4">
        <f t="shared" si="17"/>
        <v>0</v>
      </c>
      <c r="I25" s="4">
        <f t="shared" si="17"/>
        <v>1545705570</v>
      </c>
      <c r="J25" s="4">
        <f t="shared" si="17"/>
        <v>0</v>
      </c>
      <c r="K25" s="4">
        <f t="shared" si="17"/>
        <v>973947760</v>
      </c>
      <c r="L25" s="4">
        <f t="shared" si="17"/>
        <v>0</v>
      </c>
      <c r="M25" s="4">
        <f t="shared" si="17"/>
        <v>0</v>
      </c>
      <c r="N25" s="4">
        <f t="shared" ref="N25" si="18">N5+N18</f>
        <v>0</v>
      </c>
      <c r="O25" s="4">
        <f t="shared" si="5"/>
        <v>2976298340</v>
      </c>
      <c r="P25" s="14">
        <f>P5+P18</f>
        <v>265976100</v>
      </c>
      <c r="Q25" s="4">
        <f t="shared" si="2"/>
        <v>3242274440</v>
      </c>
    </row>
    <row r="26" spans="1:17" x14ac:dyDescent="0.3">
      <c r="A26" s="3">
        <v>22</v>
      </c>
      <c r="B26" s="34" t="s">
        <v>23</v>
      </c>
      <c r="C26" s="34"/>
      <c r="D26" s="34"/>
      <c r="E26" s="4">
        <f t="shared" ref="E26:M26" si="19">E27+E31+E32</f>
        <v>5651500</v>
      </c>
      <c r="F26" s="4">
        <f t="shared" si="19"/>
        <v>110657640</v>
      </c>
      <c r="G26" s="4">
        <f t="shared" si="19"/>
        <v>0</v>
      </c>
      <c r="H26" s="4">
        <f t="shared" si="19"/>
        <v>0</v>
      </c>
      <c r="I26" s="4">
        <f>I27+I31+I32</f>
        <v>408980641</v>
      </c>
      <c r="J26" s="4">
        <f t="shared" si="19"/>
        <v>70083680</v>
      </c>
      <c r="K26" s="4">
        <f t="shared" si="19"/>
        <v>251279660</v>
      </c>
      <c r="L26" s="4">
        <f t="shared" si="19"/>
        <v>23611840</v>
      </c>
      <c r="M26" s="4">
        <f t="shared" si="19"/>
        <v>0</v>
      </c>
      <c r="N26" s="4">
        <f t="shared" ref="N26" si="20">N27+N31+N32</f>
        <v>0</v>
      </c>
      <c r="O26" s="4">
        <f t="shared" si="5"/>
        <v>870264961</v>
      </c>
      <c r="P26" s="4">
        <f>P27+P31+P32</f>
        <v>72364600</v>
      </c>
      <c r="Q26" s="4">
        <f t="shared" si="2"/>
        <v>942629561</v>
      </c>
    </row>
    <row r="27" spans="1:17" x14ac:dyDescent="0.3">
      <c r="A27" s="7">
        <v>23</v>
      </c>
      <c r="B27" s="35" t="s">
        <v>24</v>
      </c>
      <c r="C27" s="35"/>
      <c r="D27" s="35"/>
      <c r="E27" s="8">
        <f>+E28+E29+E30</f>
        <v>902970</v>
      </c>
      <c r="F27" s="8">
        <f t="shared" ref="F27:P27" si="21">+F28+F29+F30</f>
        <v>18101310</v>
      </c>
      <c r="G27" s="8">
        <f t="shared" si="21"/>
        <v>0</v>
      </c>
      <c r="H27" s="8">
        <f t="shared" si="21"/>
        <v>0</v>
      </c>
      <c r="I27" s="8">
        <f t="shared" si="21"/>
        <v>66037460</v>
      </c>
      <c r="J27" s="8">
        <f t="shared" si="21"/>
        <v>12468860</v>
      </c>
      <c r="K27" s="8">
        <f t="shared" si="21"/>
        <v>40929560</v>
      </c>
      <c r="L27" s="8">
        <f t="shared" si="21"/>
        <v>3938270</v>
      </c>
      <c r="M27" s="8">
        <f t="shared" si="21"/>
        <v>0</v>
      </c>
      <c r="N27" s="8">
        <f t="shared" ref="N27" si="22">+N28+N29+N30</f>
        <v>0</v>
      </c>
      <c r="O27" s="4">
        <f t="shared" si="5"/>
        <v>142378430</v>
      </c>
      <c r="P27" s="8">
        <f t="shared" si="21"/>
        <v>11748770</v>
      </c>
      <c r="Q27" s="4">
        <f t="shared" si="2"/>
        <v>154127200</v>
      </c>
    </row>
    <row r="28" spans="1:17" x14ac:dyDescent="0.3">
      <c r="A28" s="9">
        <v>24</v>
      </c>
      <c r="B28" s="10" t="s">
        <v>8</v>
      </c>
      <c r="C28" s="30" t="s">
        <v>9</v>
      </c>
      <c r="D28" s="30"/>
      <c r="E28" s="21">
        <v>152400</v>
      </c>
      <c r="F28" s="21">
        <v>3111500</v>
      </c>
      <c r="G28" s="21">
        <v>0</v>
      </c>
      <c r="H28" s="21">
        <v>0</v>
      </c>
      <c r="I28" s="21">
        <v>11400790</v>
      </c>
      <c r="J28" s="21">
        <v>2171700</v>
      </c>
      <c r="K28" s="21">
        <v>7045960</v>
      </c>
      <c r="L28" s="21">
        <v>709930</v>
      </c>
      <c r="M28" s="21">
        <v>0</v>
      </c>
      <c r="N28" s="21">
        <v>0</v>
      </c>
      <c r="O28" s="4">
        <f t="shared" si="5"/>
        <v>24592280</v>
      </c>
      <c r="P28" s="21">
        <v>2018030</v>
      </c>
      <c r="Q28" s="4">
        <f t="shared" si="2"/>
        <v>26610310</v>
      </c>
    </row>
    <row r="29" spans="1:17" x14ac:dyDescent="0.3">
      <c r="A29" s="9">
        <v>25</v>
      </c>
      <c r="B29" s="10"/>
      <c r="C29" s="30" t="s">
        <v>10</v>
      </c>
      <c r="D29" s="30"/>
      <c r="E29" s="21">
        <v>631190</v>
      </c>
      <c r="F29" s="21">
        <v>12668250</v>
      </c>
      <c r="G29" s="21">
        <v>0</v>
      </c>
      <c r="H29" s="21">
        <v>0</v>
      </c>
      <c r="I29" s="21">
        <v>46149260</v>
      </c>
      <c r="J29" s="21">
        <v>8754110</v>
      </c>
      <c r="K29" s="21">
        <v>28585160</v>
      </c>
      <c r="L29" s="21">
        <v>2713990</v>
      </c>
      <c r="M29" s="21">
        <v>0</v>
      </c>
      <c r="N29" s="21">
        <v>0</v>
      </c>
      <c r="O29" s="4">
        <f t="shared" si="5"/>
        <v>99501960</v>
      </c>
      <c r="P29" s="21">
        <v>8215630</v>
      </c>
      <c r="Q29" s="4">
        <f t="shared" si="2"/>
        <v>107717590</v>
      </c>
    </row>
    <row r="30" spans="1:17" x14ac:dyDescent="0.3">
      <c r="A30" s="9">
        <v>26</v>
      </c>
      <c r="B30" s="10"/>
      <c r="C30" s="30" t="s">
        <v>11</v>
      </c>
      <c r="D30" s="30"/>
      <c r="E30" s="21">
        <v>119380</v>
      </c>
      <c r="F30" s="21">
        <v>2321560</v>
      </c>
      <c r="G30" s="21">
        <v>0</v>
      </c>
      <c r="H30" s="29">
        <v>0</v>
      </c>
      <c r="I30" s="21">
        <v>8487410</v>
      </c>
      <c r="J30" s="21">
        <v>1543050</v>
      </c>
      <c r="K30" s="21">
        <v>5298440</v>
      </c>
      <c r="L30" s="21">
        <v>514350</v>
      </c>
      <c r="M30" s="21">
        <v>0</v>
      </c>
      <c r="N30" s="21">
        <v>0</v>
      </c>
      <c r="O30" s="4">
        <f t="shared" si="5"/>
        <v>18284190</v>
      </c>
      <c r="P30" s="21">
        <v>1515110</v>
      </c>
      <c r="Q30" s="4">
        <f t="shared" si="2"/>
        <v>19799300</v>
      </c>
    </row>
    <row r="31" spans="1:17" x14ac:dyDescent="0.3">
      <c r="A31" s="9">
        <v>27</v>
      </c>
      <c r="B31" s="30" t="s">
        <v>12</v>
      </c>
      <c r="C31" s="30"/>
      <c r="D31" s="30"/>
      <c r="E31" s="21">
        <v>4495800</v>
      </c>
      <c r="F31" s="21">
        <v>87527130</v>
      </c>
      <c r="G31" s="21">
        <v>0</v>
      </c>
      <c r="H31" s="29">
        <v>0</v>
      </c>
      <c r="I31" s="21">
        <v>324317360.37</v>
      </c>
      <c r="J31" s="21">
        <v>54288690</v>
      </c>
      <c r="K31" s="21">
        <v>198871837.30000001</v>
      </c>
      <c r="L31" s="21">
        <v>18599150.18</v>
      </c>
      <c r="M31" s="21">
        <v>0</v>
      </c>
      <c r="N31" s="21">
        <v>0</v>
      </c>
      <c r="O31" s="4">
        <f t="shared" si="5"/>
        <v>688099967.85000002</v>
      </c>
      <c r="P31" s="21">
        <v>57313830</v>
      </c>
      <c r="Q31" s="4">
        <f t="shared" si="2"/>
        <v>745413797.85000002</v>
      </c>
    </row>
    <row r="32" spans="1:17" x14ac:dyDescent="0.3">
      <c r="A32" s="9">
        <v>28</v>
      </c>
      <c r="B32" s="30" t="s">
        <v>13</v>
      </c>
      <c r="C32" s="30"/>
      <c r="D32" s="30"/>
      <c r="E32" s="21">
        <v>252730</v>
      </c>
      <c r="F32" s="21">
        <v>5029200</v>
      </c>
      <c r="G32" s="21">
        <v>0</v>
      </c>
      <c r="H32" s="21">
        <v>0</v>
      </c>
      <c r="I32" s="21">
        <v>18625820.629999999</v>
      </c>
      <c r="J32" s="21">
        <v>3326130</v>
      </c>
      <c r="K32" s="21">
        <v>11478262.699999999</v>
      </c>
      <c r="L32" s="21">
        <v>1074419.82</v>
      </c>
      <c r="M32" s="21">
        <v>0</v>
      </c>
      <c r="N32" s="21">
        <v>0</v>
      </c>
      <c r="O32" s="4">
        <f t="shared" si="5"/>
        <v>39786563.149999999</v>
      </c>
      <c r="P32" s="21">
        <v>3302000</v>
      </c>
      <c r="Q32" s="4">
        <f t="shared" si="2"/>
        <v>43088563.149999999</v>
      </c>
    </row>
    <row r="33" spans="1:21" x14ac:dyDescent="0.3">
      <c r="A33" s="3">
        <v>29</v>
      </c>
      <c r="B33" s="34" t="s">
        <v>25</v>
      </c>
      <c r="C33" s="34"/>
      <c r="D33" s="34"/>
      <c r="E33" s="15">
        <f>E25+E26</f>
        <v>26587450</v>
      </c>
      <c r="F33" s="15">
        <f>F25+F26</f>
        <v>546366700</v>
      </c>
      <c r="G33" s="15">
        <f>G25+G26</f>
        <v>0</v>
      </c>
      <c r="H33" s="15">
        <f t="shared" ref="H33:M33" si="23">H25+H26</f>
        <v>0</v>
      </c>
      <c r="I33" s="15">
        <f t="shared" si="23"/>
        <v>1954686211</v>
      </c>
      <c r="J33" s="15">
        <f>J25+J26</f>
        <v>70083680</v>
      </c>
      <c r="K33" s="15">
        <f>K25+K26</f>
        <v>1225227420</v>
      </c>
      <c r="L33" s="15">
        <f>L25+L26</f>
        <v>23611840</v>
      </c>
      <c r="M33" s="15">
        <f t="shared" si="23"/>
        <v>0</v>
      </c>
      <c r="N33" s="15">
        <f t="shared" ref="N33" si="24">N25+N26</f>
        <v>0</v>
      </c>
      <c r="O33" s="4">
        <f t="shared" si="5"/>
        <v>3846563301</v>
      </c>
      <c r="P33" s="4">
        <f>P25+P26</f>
        <v>338340700</v>
      </c>
      <c r="Q33" s="4">
        <f t="shared" si="2"/>
        <v>4184904001</v>
      </c>
    </row>
    <row r="34" spans="1:21" x14ac:dyDescent="0.3">
      <c r="A34" s="9">
        <v>30</v>
      </c>
      <c r="B34" s="30" t="s">
        <v>26</v>
      </c>
      <c r="C34" s="30"/>
      <c r="D34" s="30"/>
      <c r="E34" s="21">
        <v>383540</v>
      </c>
      <c r="F34" s="21">
        <v>7515860</v>
      </c>
      <c r="G34" s="21">
        <v>0</v>
      </c>
      <c r="H34" s="21">
        <v>0</v>
      </c>
      <c r="I34" s="21">
        <v>27988260</v>
      </c>
      <c r="J34" s="21">
        <v>4544060</v>
      </c>
      <c r="K34" s="21">
        <v>17454880</v>
      </c>
      <c r="L34" s="21">
        <v>1516380</v>
      </c>
      <c r="M34" s="21">
        <v>0</v>
      </c>
      <c r="N34" s="21">
        <v>0</v>
      </c>
      <c r="O34" s="4">
        <f t="shared" si="5"/>
        <v>59402980</v>
      </c>
      <c r="P34" s="21">
        <v>50579020</v>
      </c>
      <c r="Q34" s="4">
        <f t="shared" si="2"/>
        <v>109982000</v>
      </c>
    </row>
    <row r="35" spans="1:21" x14ac:dyDescent="0.3">
      <c r="A35" s="9">
        <v>31</v>
      </c>
      <c r="B35" s="30" t="s">
        <v>27</v>
      </c>
      <c r="C35" s="30"/>
      <c r="D35" s="30"/>
      <c r="E35" s="21">
        <v>0</v>
      </c>
      <c r="F35" s="21">
        <v>-5080</v>
      </c>
      <c r="G35" s="21">
        <v>0</v>
      </c>
      <c r="H35" s="21">
        <v>0</v>
      </c>
      <c r="I35" s="21">
        <v>-26670</v>
      </c>
      <c r="J35" s="21">
        <v>-2540</v>
      </c>
      <c r="K35" s="21">
        <v>-16510</v>
      </c>
      <c r="L35" s="21">
        <v>0</v>
      </c>
      <c r="M35" s="21">
        <v>0</v>
      </c>
      <c r="N35" s="21">
        <v>0</v>
      </c>
      <c r="O35" s="4">
        <f t="shared" si="5"/>
        <v>-50800</v>
      </c>
      <c r="P35" s="21">
        <v>0</v>
      </c>
      <c r="Q35" s="4">
        <f t="shared" si="2"/>
        <v>-50800</v>
      </c>
    </row>
    <row r="36" spans="1:21" x14ac:dyDescent="0.3">
      <c r="A36" s="3">
        <v>32</v>
      </c>
      <c r="B36" s="34" t="s">
        <v>28</v>
      </c>
      <c r="C36" s="34"/>
      <c r="D36" s="34"/>
      <c r="E36" s="15">
        <f t="shared" ref="E36:L36" si="25">SUM(E33:E35)</f>
        <v>26970990</v>
      </c>
      <c r="F36" s="15">
        <f t="shared" si="25"/>
        <v>553877480</v>
      </c>
      <c r="G36" s="15">
        <f t="shared" si="25"/>
        <v>0</v>
      </c>
      <c r="H36" s="15">
        <f t="shared" ref="H36" si="26">SUM(H33:H35)</f>
        <v>0</v>
      </c>
      <c r="I36" s="15">
        <f t="shared" si="25"/>
        <v>1982647801</v>
      </c>
      <c r="J36" s="15">
        <f t="shared" si="25"/>
        <v>74625200</v>
      </c>
      <c r="K36" s="15">
        <f t="shared" si="25"/>
        <v>1242665790</v>
      </c>
      <c r="L36" s="15">
        <f t="shared" si="25"/>
        <v>25128220</v>
      </c>
      <c r="M36" s="15">
        <f t="shared" ref="M36:N36" si="27">SUM(M33:M35)</f>
        <v>0</v>
      </c>
      <c r="N36" s="15">
        <f t="shared" si="27"/>
        <v>0</v>
      </c>
      <c r="O36" s="4">
        <f t="shared" si="5"/>
        <v>3905915481</v>
      </c>
      <c r="P36" s="15">
        <f>SUM(P33:P35)</f>
        <v>388919720</v>
      </c>
      <c r="Q36" s="4">
        <f t="shared" si="2"/>
        <v>4294835201</v>
      </c>
    </row>
    <row r="37" spans="1:21" x14ac:dyDescent="0.3">
      <c r="A37" s="9">
        <v>33</v>
      </c>
      <c r="B37" s="30" t="s">
        <v>29</v>
      </c>
      <c r="C37" s="30"/>
      <c r="D37" s="30"/>
      <c r="E37" s="21">
        <v>246380</v>
      </c>
      <c r="F37" s="21">
        <v>4848860</v>
      </c>
      <c r="G37" s="21">
        <v>0</v>
      </c>
      <c r="H37" s="21">
        <v>0</v>
      </c>
      <c r="I37" s="21">
        <v>20913090</v>
      </c>
      <c r="J37" s="21">
        <v>0</v>
      </c>
      <c r="K37" s="21">
        <v>12118340</v>
      </c>
      <c r="L37" s="21">
        <v>0</v>
      </c>
      <c r="M37" s="21">
        <v>0</v>
      </c>
      <c r="N37" s="21">
        <v>0</v>
      </c>
      <c r="O37" s="4">
        <f t="shared" si="5"/>
        <v>38126670</v>
      </c>
      <c r="P37" s="21">
        <v>0</v>
      </c>
      <c r="Q37" s="4">
        <f t="shared" si="2"/>
        <v>38126670</v>
      </c>
    </row>
    <row r="38" spans="1:21" x14ac:dyDescent="0.3">
      <c r="A38" s="9">
        <v>34</v>
      </c>
      <c r="B38" s="30" t="s">
        <v>30</v>
      </c>
      <c r="C38" s="30"/>
      <c r="D38" s="30"/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4">
        <f t="shared" si="5"/>
        <v>0</v>
      </c>
      <c r="P38" s="21">
        <v>0</v>
      </c>
      <c r="Q38" s="4">
        <f t="shared" si="2"/>
        <v>0</v>
      </c>
    </row>
    <row r="39" spans="1:21" x14ac:dyDescent="0.3">
      <c r="A39" s="9">
        <v>35</v>
      </c>
      <c r="B39" s="30" t="s">
        <v>56</v>
      </c>
      <c r="C39" s="30"/>
      <c r="D39" s="30"/>
      <c r="E39" s="21">
        <v>0</v>
      </c>
      <c r="F39" s="21">
        <v>0</v>
      </c>
      <c r="G39" s="21">
        <v>0</v>
      </c>
      <c r="H39" s="21">
        <v>0</v>
      </c>
      <c r="I39" s="21">
        <v>12700000</v>
      </c>
      <c r="J39" s="21">
        <v>0</v>
      </c>
      <c r="K39" s="21">
        <v>19029620</v>
      </c>
      <c r="L39" s="21">
        <v>0</v>
      </c>
      <c r="M39" s="21">
        <v>0</v>
      </c>
      <c r="N39" s="21">
        <v>0</v>
      </c>
      <c r="O39" s="4">
        <f t="shared" si="5"/>
        <v>31729620</v>
      </c>
      <c r="P39" s="21">
        <v>0</v>
      </c>
      <c r="Q39" s="4">
        <f t="shared" si="2"/>
        <v>31729620</v>
      </c>
    </row>
    <row r="40" spans="1:21" x14ac:dyDescent="0.3">
      <c r="A40" s="40">
        <v>36</v>
      </c>
      <c r="B40" s="43" t="s">
        <v>48</v>
      </c>
      <c r="C40" s="44"/>
      <c r="D40" s="45"/>
      <c r="E40" s="16">
        <f>+E36+E37+E38+E39</f>
        <v>27217370</v>
      </c>
      <c r="F40" s="38">
        <f>+F36+F37+F38+F39+G36+G37+G38+G39+H36+H37+H38+H39</f>
        <v>558726340</v>
      </c>
      <c r="G40" s="53"/>
      <c r="H40" s="39"/>
      <c r="I40" s="38">
        <f>+I36+J36+I37+J37+I38+J38+I39+J39-1</f>
        <v>2090886090</v>
      </c>
      <c r="J40" s="39"/>
      <c r="K40" s="38">
        <f>+K36+L36+K37+L37+K38+L38+K39+L39</f>
        <v>1298941970</v>
      </c>
      <c r="L40" s="39"/>
      <c r="M40" s="16">
        <f t="shared" ref="M40:N40" si="28">+M36+M37+M38+M39</f>
        <v>0</v>
      </c>
      <c r="N40" s="16">
        <f t="shared" si="28"/>
        <v>0</v>
      </c>
      <c r="O40" s="4">
        <f t="shared" si="5"/>
        <v>3975771770</v>
      </c>
      <c r="P40" s="46"/>
      <c r="Q40" s="47"/>
    </row>
    <row r="41" spans="1:21" x14ac:dyDescent="0.3">
      <c r="A41" s="41"/>
      <c r="B41" s="52" t="s">
        <v>49</v>
      </c>
      <c r="C41" s="52"/>
      <c r="D41" s="52"/>
      <c r="E41" s="4">
        <f>E36+E37+E38+E39</f>
        <v>27217370</v>
      </c>
      <c r="F41" s="4">
        <f>F36+F37+F38+F39</f>
        <v>558726340</v>
      </c>
      <c r="G41" s="4">
        <f t="shared" ref="G41:J41" si="29">G36+G37+G38+G39</f>
        <v>0</v>
      </c>
      <c r="H41" s="4">
        <f t="shared" si="29"/>
        <v>0</v>
      </c>
      <c r="I41" s="4">
        <f>I36+I37+I38+I39-1</f>
        <v>2016260890</v>
      </c>
      <c r="J41" s="4">
        <f t="shared" si="29"/>
        <v>74625200</v>
      </c>
      <c r="K41" s="4">
        <f>K36+K37+K38+K39</f>
        <v>1273813750</v>
      </c>
      <c r="L41" s="4">
        <f t="shared" ref="L41:M41" si="30">L36+L37+L38+L39</f>
        <v>25128220</v>
      </c>
      <c r="M41" s="4">
        <f t="shared" si="30"/>
        <v>0</v>
      </c>
      <c r="N41" s="4">
        <f t="shared" ref="N41" si="31">N36+N37+N38+N39</f>
        <v>0</v>
      </c>
      <c r="O41" s="4">
        <f t="shared" si="5"/>
        <v>3975771770</v>
      </c>
      <c r="P41" s="48"/>
      <c r="Q41" s="49"/>
    </row>
    <row r="42" spans="1:21" x14ac:dyDescent="0.3">
      <c r="A42" s="41"/>
      <c r="B42" s="52" t="s">
        <v>8</v>
      </c>
      <c r="C42" s="52"/>
      <c r="D42" s="17" t="s">
        <v>31</v>
      </c>
      <c r="E42" s="4">
        <f t="shared" ref="E42:M42" si="32">E12</f>
        <v>4032250</v>
      </c>
      <c r="F42" s="4">
        <f t="shared" si="32"/>
        <v>131876800</v>
      </c>
      <c r="G42" s="4">
        <f t="shared" si="32"/>
        <v>0</v>
      </c>
      <c r="H42" s="4">
        <f t="shared" si="32"/>
        <v>0</v>
      </c>
      <c r="I42" s="4">
        <f t="shared" si="32"/>
        <v>642152640</v>
      </c>
      <c r="J42" s="4">
        <f t="shared" si="32"/>
        <v>0</v>
      </c>
      <c r="K42" s="4">
        <f t="shared" si="32"/>
        <v>611281480</v>
      </c>
      <c r="L42" s="4">
        <f t="shared" si="32"/>
        <v>0</v>
      </c>
      <c r="M42" s="4">
        <f t="shared" si="32"/>
        <v>0</v>
      </c>
      <c r="N42" s="4">
        <f t="shared" ref="N42" si="33">N12</f>
        <v>0</v>
      </c>
      <c r="O42" s="4">
        <f t="shared" si="5"/>
        <v>1389343170</v>
      </c>
      <c r="P42" s="48"/>
      <c r="Q42" s="49"/>
    </row>
    <row r="43" spans="1:21" x14ac:dyDescent="0.3">
      <c r="A43" s="41"/>
      <c r="B43" s="52"/>
      <c r="C43" s="52"/>
      <c r="D43" s="17" t="s">
        <v>32</v>
      </c>
      <c r="E43" s="4">
        <f t="shared" ref="E43:M43" si="34">E6+E10+E11+E18+E26+E34+E35+E37+E38</f>
        <v>23185120</v>
      </c>
      <c r="F43" s="4">
        <f>F6+F10+F11+F18+F26+F34+F35+F37+F38</f>
        <v>426849540</v>
      </c>
      <c r="G43" s="4">
        <f>G6+G10+G11+G18+G26+G34+G35+G37+G38</f>
        <v>0</v>
      </c>
      <c r="H43" s="4">
        <f t="shared" si="34"/>
        <v>0</v>
      </c>
      <c r="I43" s="4">
        <f>I6+I10+I11+I18+I26+I34+I35+I37+I38-1</f>
        <v>1361408250</v>
      </c>
      <c r="J43" s="4">
        <f>J6+J10+J11+J18+J26+J34+J35+J37+J38</f>
        <v>74625200</v>
      </c>
      <c r="K43" s="4">
        <f>K6+K10+K11+K18+K26+K34+K35+K37+K38</f>
        <v>643502650</v>
      </c>
      <c r="L43" s="4">
        <f>L6+L10+L11+L18+L26+L34+L35+L37+L38</f>
        <v>25128220</v>
      </c>
      <c r="M43" s="4">
        <f t="shared" si="34"/>
        <v>0</v>
      </c>
      <c r="N43" s="4">
        <f t="shared" ref="N43" si="35">N6+N10+N11+N18+N26+N34+N35+N37+N38</f>
        <v>0</v>
      </c>
      <c r="O43" s="4">
        <f t="shared" si="5"/>
        <v>2554698980</v>
      </c>
      <c r="P43" s="48"/>
      <c r="Q43" s="49"/>
    </row>
    <row r="44" spans="1:21" ht="52.8" x14ac:dyDescent="0.3">
      <c r="A44" s="42"/>
      <c r="B44" s="52" t="s">
        <v>33</v>
      </c>
      <c r="C44" s="52"/>
      <c r="D44" s="17" t="s">
        <v>56</v>
      </c>
      <c r="E44" s="4">
        <f>+E39</f>
        <v>0</v>
      </c>
      <c r="F44" s="4">
        <f>+F39</f>
        <v>0</v>
      </c>
      <c r="G44" s="4">
        <f>+G39</f>
        <v>0</v>
      </c>
      <c r="H44" s="4">
        <f>+H39</f>
        <v>0</v>
      </c>
      <c r="I44" s="4">
        <f>+I39</f>
        <v>12700000</v>
      </c>
      <c r="J44" s="4">
        <f t="shared" ref="J44:M44" si="36">+J39</f>
        <v>0</v>
      </c>
      <c r="K44" s="4">
        <f t="shared" si="36"/>
        <v>19029620</v>
      </c>
      <c r="L44" s="4">
        <f t="shared" si="36"/>
        <v>0</v>
      </c>
      <c r="M44" s="4">
        <f t="shared" si="36"/>
        <v>0</v>
      </c>
      <c r="N44" s="4">
        <f t="shared" ref="N44" si="37">+N39</f>
        <v>0</v>
      </c>
      <c r="O44" s="4">
        <f t="shared" si="5"/>
        <v>31729620</v>
      </c>
      <c r="P44" s="50"/>
      <c r="Q44" s="51"/>
    </row>
    <row r="45" spans="1:21" x14ac:dyDescent="0.3">
      <c r="R45" s="5"/>
      <c r="S45" s="5"/>
    </row>
    <row r="46" spans="1:21" x14ac:dyDescent="0.3">
      <c r="J46" s="6"/>
      <c r="K46" s="6"/>
      <c r="Q46" s="23"/>
      <c r="R46" s="5"/>
      <c r="S46" s="5"/>
    </row>
    <row r="47" spans="1:21" s="2" customFormat="1" x14ac:dyDescent="0.3">
      <c r="Q47" s="22"/>
      <c r="R47" s="5"/>
      <c r="S47" s="5"/>
      <c r="T47" s="6"/>
      <c r="U47" s="6"/>
    </row>
    <row r="48" spans="1:21" s="2" customFormat="1" x14ac:dyDescent="0.3">
      <c r="Q48" s="22"/>
      <c r="R48" s="6"/>
      <c r="S48" s="6"/>
      <c r="T48" s="6"/>
      <c r="U48" s="6"/>
    </row>
    <row r="49" spans="5:21" s="2" customFormat="1" x14ac:dyDescent="0.3">
      <c r="E49" s="19"/>
      <c r="F49" s="19"/>
      <c r="G49" s="19"/>
      <c r="H49" s="19"/>
      <c r="I49" s="19"/>
      <c r="J49" s="20"/>
      <c r="K49" s="20"/>
      <c r="L49" s="19"/>
      <c r="M49" s="19"/>
      <c r="N49" s="19"/>
      <c r="O49" s="19"/>
      <c r="P49" s="19"/>
      <c r="Q49" s="22"/>
      <c r="R49" s="6"/>
      <c r="S49" s="6"/>
      <c r="T49" s="6"/>
      <c r="U49" s="6"/>
    </row>
    <row r="50" spans="5:21" x14ac:dyDescent="0.3">
      <c r="E50" s="19"/>
      <c r="F50" s="19"/>
      <c r="G50" s="19"/>
      <c r="H50" s="19"/>
      <c r="I50" s="19"/>
      <c r="J50" s="20"/>
      <c r="K50" s="20"/>
      <c r="L50" s="19"/>
      <c r="M50" s="19"/>
      <c r="N50" s="19"/>
      <c r="O50" s="19"/>
      <c r="P50" s="19"/>
      <c r="Q50" s="19"/>
    </row>
    <row r="51" spans="5:21" x14ac:dyDescent="0.3">
      <c r="E51" s="19"/>
      <c r="F51" s="19"/>
      <c r="G51" s="19"/>
      <c r="H51" s="19"/>
      <c r="I51" s="19"/>
      <c r="J51" s="20"/>
      <c r="K51" s="20"/>
      <c r="L51" s="19"/>
      <c r="M51" s="19"/>
      <c r="N51" s="19"/>
      <c r="O51" s="19"/>
      <c r="P51" s="19"/>
      <c r="Q51" s="24"/>
    </row>
    <row r="52" spans="5:21" x14ac:dyDescent="0.3">
      <c r="E52" s="19"/>
      <c r="F52" s="19"/>
      <c r="G52" s="19"/>
      <c r="H52" s="19"/>
      <c r="I52" s="19"/>
      <c r="J52" s="20"/>
      <c r="K52" s="20"/>
      <c r="L52" s="19"/>
      <c r="M52" s="19"/>
      <c r="N52" s="19"/>
      <c r="O52" s="19"/>
      <c r="P52" s="19"/>
      <c r="Q52" s="19"/>
    </row>
    <row r="53" spans="5:21" x14ac:dyDescent="0.3">
      <c r="E53" s="19"/>
      <c r="F53" s="19"/>
      <c r="G53" s="19"/>
      <c r="H53" s="19"/>
      <c r="I53" s="19"/>
      <c r="J53" s="20"/>
      <c r="K53" s="20"/>
      <c r="L53" s="19"/>
      <c r="M53" s="19"/>
      <c r="N53" s="19"/>
      <c r="O53" s="19"/>
      <c r="P53" s="19"/>
      <c r="Q53" s="23"/>
    </row>
    <row r="54" spans="5:21" x14ac:dyDescent="0.3">
      <c r="E54" s="19"/>
      <c r="F54" s="19"/>
      <c r="G54" s="19"/>
      <c r="H54" s="19"/>
      <c r="I54" s="19"/>
      <c r="J54" s="20"/>
      <c r="K54" s="20"/>
      <c r="L54" s="19"/>
      <c r="M54" s="19"/>
      <c r="N54" s="19"/>
      <c r="O54" s="19"/>
      <c r="P54" s="19"/>
      <c r="Q54" s="19"/>
    </row>
    <row r="55" spans="5:21" x14ac:dyDescent="0.3">
      <c r="E55" s="19"/>
      <c r="F55" s="19"/>
      <c r="G55" s="19"/>
      <c r="H55" s="19"/>
      <c r="I55" s="19"/>
      <c r="J55" s="20"/>
      <c r="K55" s="20"/>
      <c r="L55" s="19"/>
      <c r="M55" s="19"/>
      <c r="N55" s="19"/>
      <c r="O55" s="19"/>
      <c r="P55" s="19"/>
      <c r="Q55" s="19"/>
    </row>
    <row r="56" spans="5:21" x14ac:dyDescent="0.3">
      <c r="E56" s="19"/>
      <c r="F56" s="19"/>
      <c r="G56" s="19"/>
      <c r="H56" s="19"/>
      <c r="I56" s="19"/>
      <c r="J56" s="20"/>
      <c r="K56" s="20"/>
      <c r="L56" s="19"/>
      <c r="M56" s="19"/>
      <c r="N56" s="19"/>
      <c r="O56" s="19"/>
      <c r="P56" s="19"/>
      <c r="Q56" s="19"/>
    </row>
    <row r="57" spans="5:21" x14ac:dyDescent="0.3">
      <c r="E57" s="19"/>
      <c r="F57" s="19"/>
      <c r="G57" s="19"/>
      <c r="H57" s="19"/>
      <c r="I57" s="19"/>
      <c r="J57" s="20"/>
      <c r="K57" s="20"/>
      <c r="L57" s="19"/>
      <c r="M57" s="19"/>
      <c r="N57" s="19"/>
      <c r="O57" s="19"/>
      <c r="P57" s="19"/>
      <c r="Q57" s="19"/>
    </row>
    <row r="58" spans="5:21" x14ac:dyDescent="0.3">
      <c r="E58" s="19"/>
      <c r="F58" s="19"/>
      <c r="G58" s="19"/>
      <c r="H58" s="19"/>
      <c r="I58" s="19"/>
      <c r="J58" s="20"/>
      <c r="K58" s="20"/>
      <c r="L58" s="19"/>
      <c r="M58" s="19"/>
      <c r="N58" s="19"/>
      <c r="O58" s="19"/>
      <c r="P58" s="19"/>
      <c r="Q58" s="19"/>
    </row>
    <row r="59" spans="5:21" x14ac:dyDescent="0.3">
      <c r="E59" s="19"/>
      <c r="F59" s="19"/>
      <c r="G59" s="19"/>
      <c r="H59" s="19"/>
      <c r="I59" s="19"/>
      <c r="J59" s="20"/>
      <c r="K59" s="20"/>
      <c r="L59" s="19"/>
      <c r="M59" s="19"/>
      <c r="N59" s="19"/>
      <c r="O59" s="19"/>
      <c r="P59" s="19"/>
      <c r="Q59" s="19"/>
    </row>
    <row r="60" spans="5:21" x14ac:dyDescent="0.3">
      <c r="E60" s="19"/>
      <c r="F60" s="19"/>
      <c r="G60" s="19"/>
      <c r="H60" s="19"/>
      <c r="I60" s="19"/>
      <c r="J60" s="20"/>
      <c r="K60" s="20"/>
      <c r="L60" s="19"/>
      <c r="M60" s="19"/>
      <c r="N60" s="19"/>
      <c r="O60" s="19"/>
      <c r="P60" s="19"/>
      <c r="Q60" s="19"/>
    </row>
    <row r="61" spans="5:21" x14ac:dyDescent="0.3">
      <c r="E61" s="19"/>
      <c r="F61" s="19"/>
      <c r="G61" s="19"/>
      <c r="H61" s="19"/>
      <c r="I61" s="19"/>
      <c r="J61" s="20"/>
      <c r="K61" s="20"/>
      <c r="L61" s="19"/>
      <c r="M61" s="19"/>
      <c r="N61" s="19"/>
      <c r="O61" s="19"/>
      <c r="P61" s="19"/>
      <c r="Q61" s="19"/>
    </row>
    <row r="62" spans="5:21" x14ac:dyDescent="0.3">
      <c r="E62" s="19"/>
      <c r="F62" s="19"/>
      <c r="G62" s="19"/>
      <c r="H62" s="19"/>
      <c r="I62" s="19"/>
      <c r="J62" s="20"/>
      <c r="K62" s="20"/>
      <c r="L62" s="19"/>
      <c r="M62" s="19"/>
      <c r="N62" s="19"/>
      <c r="O62" s="19"/>
      <c r="P62" s="19"/>
      <c r="Q62" s="19"/>
    </row>
    <row r="63" spans="5:21" x14ac:dyDescent="0.3">
      <c r="E63" s="19"/>
      <c r="F63" s="19"/>
      <c r="G63" s="19"/>
      <c r="H63" s="19"/>
      <c r="I63" s="19"/>
      <c r="J63" s="20"/>
      <c r="K63" s="20"/>
      <c r="L63" s="19"/>
      <c r="M63" s="19"/>
      <c r="N63" s="19"/>
      <c r="O63" s="19"/>
      <c r="P63" s="19"/>
      <c r="Q63" s="19"/>
    </row>
    <row r="64" spans="5:21" x14ac:dyDescent="0.3">
      <c r="E64" s="19"/>
      <c r="F64" s="19"/>
      <c r="G64" s="19"/>
      <c r="H64" s="19"/>
      <c r="I64" s="19"/>
      <c r="J64" s="20"/>
      <c r="K64" s="20"/>
      <c r="L64" s="19"/>
      <c r="M64" s="19"/>
      <c r="N64" s="19"/>
      <c r="O64" s="19"/>
      <c r="P64" s="19"/>
      <c r="Q64" s="19"/>
    </row>
    <row r="65" spans="5:17" x14ac:dyDescent="0.3">
      <c r="E65" s="19"/>
      <c r="F65" s="19"/>
      <c r="G65" s="19"/>
      <c r="H65" s="19"/>
      <c r="I65" s="19"/>
      <c r="J65" s="20"/>
      <c r="K65" s="20"/>
      <c r="L65" s="19"/>
      <c r="M65" s="19"/>
      <c r="N65" s="19"/>
      <c r="O65" s="19"/>
      <c r="P65" s="19"/>
      <c r="Q65" s="19"/>
    </row>
    <row r="66" spans="5:17" x14ac:dyDescent="0.3">
      <c r="E66" s="19"/>
      <c r="F66" s="19"/>
      <c r="G66" s="19"/>
      <c r="H66" s="19"/>
      <c r="I66" s="19"/>
      <c r="J66" s="20"/>
      <c r="K66" s="20"/>
      <c r="L66" s="19"/>
      <c r="M66" s="19"/>
      <c r="N66" s="19"/>
      <c r="O66" s="19"/>
      <c r="P66" s="19"/>
      <c r="Q66" s="19"/>
    </row>
    <row r="67" spans="5:17" x14ac:dyDescent="0.3">
      <c r="E67" s="19"/>
      <c r="F67" s="19"/>
      <c r="G67" s="19"/>
      <c r="H67" s="19"/>
      <c r="I67" s="19"/>
      <c r="J67" s="20"/>
      <c r="K67" s="20"/>
      <c r="L67" s="19"/>
      <c r="M67" s="19"/>
      <c r="N67" s="19"/>
      <c r="O67" s="19"/>
      <c r="P67" s="19"/>
      <c r="Q67" s="19"/>
    </row>
    <row r="68" spans="5:17" x14ac:dyDescent="0.3">
      <c r="E68" s="19"/>
      <c r="F68" s="19"/>
      <c r="G68" s="19"/>
      <c r="H68" s="19"/>
      <c r="I68" s="19"/>
      <c r="J68" s="20"/>
      <c r="K68" s="20"/>
      <c r="L68" s="19"/>
      <c r="M68" s="19"/>
      <c r="N68" s="19"/>
      <c r="O68" s="19"/>
      <c r="P68" s="19"/>
      <c r="Q68" s="19"/>
    </row>
    <row r="69" spans="5:17" x14ac:dyDescent="0.3">
      <c r="E69" s="19"/>
      <c r="F69" s="19"/>
      <c r="G69" s="19"/>
      <c r="H69" s="19"/>
      <c r="I69" s="19"/>
      <c r="J69" s="20"/>
      <c r="K69" s="20"/>
      <c r="L69" s="19"/>
      <c r="M69" s="19"/>
      <c r="N69" s="19"/>
      <c r="O69" s="19"/>
      <c r="P69" s="19"/>
      <c r="Q69" s="19"/>
    </row>
    <row r="70" spans="5:17" x14ac:dyDescent="0.3">
      <c r="E70" s="19"/>
      <c r="F70" s="19"/>
      <c r="G70" s="19"/>
      <c r="H70" s="19"/>
      <c r="I70" s="19"/>
      <c r="J70" s="20"/>
      <c r="K70" s="20"/>
      <c r="L70" s="19"/>
      <c r="M70" s="19"/>
      <c r="N70" s="19"/>
      <c r="O70" s="19"/>
      <c r="P70" s="19"/>
      <c r="Q70" s="19"/>
    </row>
    <row r="71" spans="5:17" x14ac:dyDescent="0.3">
      <c r="E71" s="19"/>
      <c r="F71" s="19"/>
      <c r="G71" s="19"/>
      <c r="H71" s="19"/>
      <c r="I71" s="19"/>
      <c r="J71" s="20"/>
      <c r="K71" s="20"/>
      <c r="L71" s="19"/>
      <c r="M71" s="19"/>
      <c r="N71" s="19"/>
      <c r="O71" s="19"/>
      <c r="P71" s="19"/>
      <c r="Q71" s="19"/>
    </row>
    <row r="72" spans="5:17" x14ac:dyDescent="0.3">
      <c r="E72" s="19"/>
      <c r="F72" s="19"/>
      <c r="G72" s="19"/>
      <c r="H72" s="19"/>
      <c r="I72" s="19"/>
      <c r="J72" s="20"/>
      <c r="K72" s="20"/>
      <c r="L72" s="19"/>
      <c r="M72" s="19"/>
      <c r="N72" s="19"/>
      <c r="O72" s="19"/>
      <c r="P72" s="19"/>
      <c r="Q72" s="19"/>
    </row>
    <row r="73" spans="5:17" x14ac:dyDescent="0.3">
      <c r="E73" s="19"/>
      <c r="F73" s="19"/>
      <c r="G73" s="19"/>
      <c r="H73" s="19"/>
      <c r="I73" s="19"/>
      <c r="J73" s="20"/>
      <c r="K73" s="20"/>
      <c r="L73" s="19"/>
      <c r="M73" s="19"/>
      <c r="N73" s="19"/>
      <c r="O73" s="19"/>
      <c r="P73" s="19"/>
      <c r="Q73" s="19"/>
    </row>
  </sheetData>
  <mergeCells count="47">
    <mergeCell ref="C14:D14"/>
    <mergeCell ref="A2:Q2"/>
    <mergeCell ref="B4:D4"/>
    <mergeCell ref="B5:D5"/>
    <mergeCell ref="B6:D6"/>
    <mergeCell ref="C7:D7"/>
    <mergeCell ref="C8:D8"/>
    <mergeCell ref="C9:D9"/>
    <mergeCell ref="B10:D10"/>
    <mergeCell ref="B11:D11"/>
    <mergeCell ref="B12:D12"/>
    <mergeCell ref="C13:D13"/>
    <mergeCell ref="B26:D26"/>
    <mergeCell ref="C15:D15"/>
    <mergeCell ref="C16:D16"/>
    <mergeCell ref="C17:D17"/>
    <mergeCell ref="B18:D18"/>
    <mergeCell ref="B19:D19"/>
    <mergeCell ref="C20:D20"/>
    <mergeCell ref="C21:D21"/>
    <mergeCell ref="C22:D22"/>
    <mergeCell ref="B23:D23"/>
    <mergeCell ref="B24:D24"/>
    <mergeCell ref="B25:D25"/>
    <mergeCell ref="B38:D38"/>
    <mergeCell ref="B27:D27"/>
    <mergeCell ref="C28:D28"/>
    <mergeCell ref="C29:D29"/>
    <mergeCell ref="C30:D30"/>
    <mergeCell ref="B31:D31"/>
    <mergeCell ref="B32:D32"/>
    <mergeCell ref="B33:D33"/>
    <mergeCell ref="B34:D34"/>
    <mergeCell ref="B35:D35"/>
    <mergeCell ref="B36:D36"/>
    <mergeCell ref="B37:D37"/>
    <mergeCell ref="B39:D39"/>
    <mergeCell ref="A40:A44"/>
    <mergeCell ref="B40:D40"/>
    <mergeCell ref="F40:H40"/>
    <mergeCell ref="I40:J40"/>
    <mergeCell ref="P40:Q44"/>
    <mergeCell ref="B41:D41"/>
    <mergeCell ref="B42:C42"/>
    <mergeCell ref="B43:C43"/>
    <mergeCell ref="B44:C44"/>
    <mergeCell ref="K40:L40"/>
  </mergeCells>
  <printOptions horizontalCentered="1"/>
  <pageMargins left="0.23622047244094491" right="0.15748031496062992" top="0.78740157480314965" bottom="0" header="0.19685039370078741" footer="0.19685039370078741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5434F-9E65-42F3-BBF6-DA301141888F}">
  <sheetPr>
    <tabColor rgb="FF92D050"/>
  </sheetPr>
  <dimension ref="A1:K73"/>
  <sheetViews>
    <sheetView topLeftCell="A9" zoomScaleNormal="100" zoomScaleSheetLayoutView="70" workbookViewId="0">
      <selection activeCell="D45" sqref="D45"/>
    </sheetView>
  </sheetViews>
  <sheetFormatPr defaultColWidth="11.6640625" defaultRowHeight="13.2" x14ac:dyDescent="0.3"/>
  <cols>
    <col min="1" max="1" width="5.44140625" style="6" customWidth="1"/>
    <col min="2" max="3" width="12.6640625" style="6" customWidth="1"/>
    <col min="4" max="4" width="28.88671875" style="6" customWidth="1"/>
    <col min="5" max="5" width="15.109375" style="2" bestFit="1" customWidth="1"/>
    <col min="6" max="6" width="11.88671875" style="6" bestFit="1" customWidth="1"/>
    <col min="7" max="7" width="14.5546875" style="2" bestFit="1" customWidth="1"/>
    <col min="8" max="16384" width="11.6640625" style="6"/>
  </cols>
  <sheetData>
    <row r="1" spans="1:8" x14ac:dyDescent="0.3">
      <c r="G1" s="22" t="s">
        <v>42</v>
      </c>
    </row>
    <row r="2" spans="1:8" ht="48.9" customHeight="1" x14ac:dyDescent="0.3">
      <c r="A2" s="36" t="s">
        <v>54</v>
      </c>
      <c r="B2" s="36"/>
      <c r="C2" s="36"/>
      <c r="D2" s="36"/>
      <c r="E2" s="36"/>
      <c r="F2" s="36"/>
      <c r="G2" s="36"/>
    </row>
    <row r="3" spans="1:8" x14ac:dyDescent="0.3">
      <c r="G3" s="22" t="s">
        <v>35</v>
      </c>
    </row>
    <row r="4" spans="1:8" s="2" customFormat="1" ht="93.75" customHeight="1" x14ac:dyDescent="0.3">
      <c r="A4" s="1" t="s">
        <v>0</v>
      </c>
      <c r="B4" s="31" t="s">
        <v>34</v>
      </c>
      <c r="C4" s="32"/>
      <c r="D4" s="33"/>
      <c r="E4" s="1" t="s">
        <v>46</v>
      </c>
      <c r="F4" s="1" t="s">
        <v>4</v>
      </c>
      <c r="G4" s="1" t="s">
        <v>5</v>
      </c>
    </row>
    <row r="5" spans="1:8" x14ac:dyDescent="0.3">
      <c r="A5" s="3">
        <v>1</v>
      </c>
      <c r="B5" s="34" t="s">
        <v>6</v>
      </c>
      <c r="C5" s="34"/>
      <c r="D5" s="34"/>
      <c r="E5" s="4">
        <f>+'2024.terv_nettó_2.2'!O5</f>
        <v>2092879000</v>
      </c>
      <c r="F5" s="4">
        <f>+'2024.terv_nettó_2.2'!P5</f>
        <v>197568000</v>
      </c>
      <c r="G5" s="4">
        <f>+'2024.terv_nettó_2.2'!Q5</f>
        <v>2290447000</v>
      </c>
      <c r="H5" s="5"/>
    </row>
    <row r="6" spans="1:8" x14ac:dyDescent="0.3">
      <c r="A6" s="9">
        <v>2</v>
      </c>
      <c r="B6" s="35" t="s">
        <v>7</v>
      </c>
      <c r="C6" s="35"/>
      <c r="D6" s="35"/>
      <c r="E6" s="4">
        <f>+'2024.terv_nettó_2.2'!O6</f>
        <v>27459000</v>
      </c>
      <c r="F6" s="21">
        <f>+'2024.terv_nettó_2.2'!P6</f>
        <v>98480000</v>
      </c>
      <c r="G6" s="4">
        <f>+'2024.terv_nettó_2.2'!Q6</f>
        <v>125939000</v>
      </c>
      <c r="H6" s="5"/>
    </row>
    <row r="7" spans="1:8" x14ac:dyDescent="0.3">
      <c r="A7" s="9">
        <v>3</v>
      </c>
      <c r="B7" s="10" t="s">
        <v>8</v>
      </c>
      <c r="C7" s="30" t="s">
        <v>9</v>
      </c>
      <c r="D7" s="30"/>
      <c r="E7" s="4">
        <f>+'2024.terv_nettó_2.2'!O7</f>
        <v>23077000</v>
      </c>
      <c r="F7" s="27">
        <f>+'2024.terv_nettó_2.2'!P7</f>
        <v>43364000</v>
      </c>
      <c r="G7" s="4">
        <f>+'2024.terv_nettó_2.2'!Q7</f>
        <v>66441000</v>
      </c>
      <c r="H7" s="5"/>
    </row>
    <row r="8" spans="1:8" x14ac:dyDescent="0.3">
      <c r="A8" s="9">
        <v>4</v>
      </c>
      <c r="B8" s="10"/>
      <c r="C8" s="30" t="s">
        <v>10</v>
      </c>
      <c r="D8" s="30"/>
      <c r="E8" s="4">
        <f>+'2024.terv_nettó_2.2'!O8</f>
        <v>3457000</v>
      </c>
      <c r="F8" s="27">
        <f>+'2024.terv_nettó_2.2'!P8</f>
        <v>54244000</v>
      </c>
      <c r="G8" s="4">
        <f>+'2024.terv_nettó_2.2'!Q8</f>
        <v>57701000</v>
      </c>
      <c r="H8" s="5"/>
    </row>
    <row r="9" spans="1:8" x14ac:dyDescent="0.3">
      <c r="A9" s="9">
        <v>5</v>
      </c>
      <c r="B9" s="10"/>
      <c r="C9" s="30" t="s">
        <v>11</v>
      </c>
      <c r="D9" s="30"/>
      <c r="E9" s="4">
        <f>+'2024.terv_nettó_2.2'!O9</f>
        <v>925000</v>
      </c>
      <c r="F9" s="27">
        <f>+'2024.terv_nettó_2.2'!P9</f>
        <v>872000</v>
      </c>
      <c r="G9" s="4">
        <f>+'2024.terv_nettó_2.2'!Q9</f>
        <v>1797000</v>
      </c>
      <c r="H9" s="5"/>
    </row>
    <row r="10" spans="1:8" x14ac:dyDescent="0.3">
      <c r="A10" s="9">
        <v>6</v>
      </c>
      <c r="B10" s="30" t="s">
        <v>12</v>
      </c>
      <c r="C10" s="30"/>
      <c r="D10" s="30"/>
      <c r="E10" s="4">
        <f>+'2024.terv_nettó_2.2'!O10</f>
        <v>971449000</v>
      </c>
      <c r="F10" s="27">
        <f>+'2024.terv_nettó_2.2'!P10</f>
        <v>46069000</v>
      </c>
      <c r="G10" s="4">
        <f>+'2024.terv_nettó_2.2'!Q10</f>
        <v>1017518000</v>
      </c>
      <c r="H10" s="5"/>
    </row>
    <row r="11" spans="1:8" x14ac:dyDescent="0.3">
      <c r="A11" s="9">
        <v>7</v>
      </c>
      <c r="B11" s="30" t="s">
        <v>13</v>
      </c>
      <c r="C11" s="30"/>
      <c r="D11" s="30"/>
      <c r="E11" s="4">
        <f>+'2024.terv_nettó_2.2'!O11</f>
        <v>0</v>
      </c>
      <c r="F11" s="27">
        <f>+'2024.terv_nettó_2.2'!P11</f>
        <v>25023000</v>
      </c>
      <c r="G11" s="4">
        <f>+'2024.terv_nettó_2.2'!Q11</f>
        <v>25023000</v>
      </c>
      <c r="H11" s="5"/>
    </row>
    <row r="12" spans="1:8" x14ac:dyDescent="0.3">
      <c r="A12" s="7">
        <v>8</v>
      </c>
      <c r="B12" s="35" t="s">
        <v>14</v>
      </c>
      <c r="C12" s="35"/>
      <c r="D12" s="35"/>
      <c r="E12" s="4">
        <f>+'2024.terv_nettó_2.2'!O12</f>
        <v>1093971000</v>
      </c>
      <c r="F12" s="8">
        <f>+'2024.terv_nettó_2.2'!P12</f>
        <v>27996000</v>
      </c>
      <c r="G12" s="4">
        <f>+'2024.terv_nettó_2.2'!Q12</f>
        <v>1121967000</v>
      </c>
      <c r="H12" s="5"/>
    </row>
    <row r="13" spans="1:8" x14ac:dyDescent="0.3">
      <c r="A13" s="9">
        <v>9</v>
      </c>
      <c r="B13" s="11"/>
      <c r="C13" s="30" t="s">
        <v>15</v>
      </c>
      <c r="D13" s="30"/>
      <c r="E13" s="4">
        <f>+'2024.terv_nettó_2.2'!O13</f>
        <v>285571000</v>
      </c>
      <c r="F13" s="27">
        <f>+'2024.terv_nettó_2.2'!P13</f>
        <v>24432000</v>
      </c>
      <c r="G13" s="4">
        <f>+'2024.terv_nettó_2.2'!Q13</f>
        <v>310003000</v>
      </c>
      <c r="H13" s="5"/>
    </row>
    <row r="14" spans="1:8" x14ac:dyDescent="0.3">
      <c r="A14" s="9">
        <v>10</v>
      </c>
      <c r="B14" s="12"/>
      <c r="C14" s="30" t="s">
        <v>16</v>
      </c>
      <c r="D14" s="30"/>
      <c r="E14" s="4">
        <f>+'2024.terv_nettó_2.2'!O14</f>
        <v>338012000</v>
      </c>
      <c r="F14" s="27">
        <f>+'2024.terv_nettó_2.2'!P14</f>
        <v>2964000</v>
      </c>
      <c r="G14" s="4">
        <f>+'2024.terv_nettó_2.2'!Q14</f>
        <v>340976000</v>
      </c>
      <c r="H14" s="5"/>
    </row>
    <row r="15" spans="1:8" x14ac:dyDescent="0.3">
      <c r="A15" s="9">
        <v>11</v>
      </c>
      <c r="B15" s="12"/>
      <c r="C15" s="30" t="s">
        <v>17</v>
      </c>
      <c r="D15" s="30"/>
      <c r="E15" s="4">
        <f>+'2024.terv_nettó_2.2'!O15</f>
        <v>363373000</v>
      </c>
      <c r="F15" s="27">
        <f>+'2024.terv_nettó_2.2'!P15</f>
        <v>600000</v>
      </c>
      <c r="G15" s="4">
        <f>+'2024.terv_nettó_2.2'!Q15</f>
        <v>363973000</v>
      </c>
      <c r="H15" s="5"/>
    </row>
    <row r="16" spans="1:8" x14ac:dyDescent="0.3">
      <c r="A16" s="9">
        <v>12</v>
      </c>
      <c r="B16" s="11"/>
      <c r="C16" s="30" t="s">
        <v>18</v>
      </c>
      <c r="D16" s="30"/>
      <c r="E16" s="4">
        <f>+'2024.terv_nettó_2.2'!O16</f>
        <v>107015000</v>
      </c>
      <c r="F16" s="27">
        <f>+'2024.terv_nettó_2.2'!P16</f>
        <v>0</v>
      </c>
      <c r="G16" s="4">
        <f>+'2024.terv_nettó_2.2'!Q16</f>
        <v>107015000</v>
      </c>
      <c r="H16" s="5"/>
    </row>
    <row r="17" spans="1:8" x14ac:dyDescent="0.3">
      <c r="A17" s="9">
        <v>13</v>
      </c>
      <c r="B17" s="11"/>
      <c r="C17" s="30" t="s">
        <v>19</v>
      </c>
      <c r="D17" s="30"/>
      <c r="E17" s="4">
        <f>+'2024.terv_nettó_2.2'!O17</f>
        <v>0</v>
      </c>
      <c r="F17" s="27">
        <f>+'2024.terv_nettó_2.2'!P17</f>
        <v>0</v>
      </c>
      <c r="G17" s="4">
        <f>+'2024.terv_nettó_2.2'!Q17</f>
        <v>0</v>
      </c>
      <c r="H17" s="5"/>
    </row>
    <row r="18" spans="1:8" x14ac:dyDescent="0.3">
      <c r="A18" s="3">
        <v>14</v>
      </c>
      <c r="B18" s="34" t="s">
        <v>20</v>
      </c>
      <c r="C18" s="34"/>
      <c r="D18" s="34"/>
      <c r="E18" s="4">
        <f>+'2024.terv_nettó_2.2'!O18</f>
        <v>250663000</v>
      </c>
      <c r="F18" s="13">
        <f>+'2024.terv_nettó_2.2'!P18</f>
        <v>11862000</v>
      </c>
      <c r="G18" s="4">
        <f>+'2024.terv_nettó_2.2'!Q18</f>
        <v>262525000</v>
      </c>
      <c r="H18" s="5"/>
    </row>
    <row r="19" spans="1:8" x14ac:dyDescent="0.3">
      <c r="A19" s="9">
        <v>15</v>
      </c>
      <c r="B19" s="35" t="s">
        <v>21</v>
      </c>
      <c r="C19" s="35"/>
      <c r="D19" s="35"/>
      <c r="E19" s="4">
        <f>+'2024.terv_nettó_2.2'!O19</f>
        <v>108638000</v>
      </c>
      <c r="F19" s="27">
        <f>+'2024.terv_nettó_2.2'!P19</f>
        <v>5122000</v>
      </c>
      <c r="G19" s="4">
        <f>+'2024.terv_nettó_2.2'!Q19</f>
        <v>113760000</v>
      </c>
      <c r="H19" s="5"/>
    </row>
    <row r="20" spans="1:8" x14ac:dyDescent="0.3">
      <c r="A20" s="9">
        <v>16</v>
      </c>
      <c r="B20" s="10" t="s">
        <v>8</v>
      </c>
      <c r="C20" s="30" t="s">
        <v>9</v>
      </c>
      <c r="D20" s="30"/>
      <c r="E20" s="4">
        <f>+'2024.terv_nettó_2.2'!O20</f>
        <v>22313000</v>
      </c>
      <c r="F20" s="27">
        <f>+'2024.terv_nettó_2.2'!P20</f>
        <v>1051000</v>
      </c>
      <c r="G20" s="4">
        <f>+'2024.terv_nettó_2.2'!Q20</f>
        <v>23364000</v>
      </c>
      <c r="H20" s="5"/>
    </row>
    <row r="21" spans="1:8" x14ac:dyDescent="0.3">
      <c r="A21" s="9">
        <v>17</v>
      </c>
      <c r="B21" s="10"/>
      <c r="C21" s="30" t="s">
        <v>10</v>
      </c>
      <c r="D21" s="30"/>
      <c r="E21" s="4">
        <f>+'2024.terv_nettó_2.2'!O21</f>
        <v>77303000</v>
      </c>
      <c r="F21" s="27">
        <f>+'2024.terv_nettó_2.2'!P21</f>
        <v>3644000</v>
      </c>
      <c r="G21" s="4">
        <f>+'2024.terv_nettó_2.2'!Q21</f>
        <v>80947000</v>
      </c>
      <c r="H21" s="5"/>
    </row>
    <row r="22" spans="1:8" x14ac:dyDescent="0.3">
      <c r="A22" s="9">
        <v>18</v>
      </c>
      <c r="B22" s="10"/>
      <c r="C22" s="30" t="s">
        <v>11</v>
      </c>
      <c r="D22" s="30"/>
      <c r="E22" s="4">
        <f>+'2024.terv_nettó_2.2'!O22</f>
        <v>9022000</v>
      </c>
      <c r="F22" s="27">
        <f>+'2024.terv_nettó_2.2'!P22</f>
        <v>427000</v>
      </c>
      <c r="G22" s="4">
        <f>+'2024.terv_nettó_2.2'!Q22</f>
        <v>9449000</v>
      </c>
      <c r="H22" s="5"/>
    </row>
    <row r="23" spans="1:8" x14ac:dyDescent="0.3">
      <c r="A23" s="9">
        <v>19</v>
      </c>
      <c r="B23" s="30" t="s">
        <v>12</v>
      </c>
      <c r="C23" s="30"/>
      <c r="D23" s="30"/>
      <c r="E23" s="4">
        <f>+'2024.terv_nettó_2.2'!O23</f>
        <v>135585000</v>
      </c>
      <c r="F23" s="27">
        <f>+'2024.terv_nettó_2.2'!P23</f>
        <v>6439000</v>
      </c>
      <c r="G23" s="4">
        <f>+'2024.terv_nettó_2.2'!Q23</f>
        <v>142024000</v>
      </c>
      <c r="H23" s="5"/>
    </row>
    <row r="24" spans="1:8" x14ac:dyDescent="0.3">
      <c r="A24" s="9">
        <v>20</v>
      </c>
      <c r="B24" s="30" t="s">
        <v>13</v>
      </c>
      <c r="C24" s="30"/>
      <c r="D24" s="30"/>
      <c r="E24" s="4">
        <f>+'2024.terv_nettó_2.2'!O24</f>
        <v>6440000</v>
      </c>
      <c r="F24" s="27">
        <f>+'2024.terv_nettó_2.2'!P24</f>
        <v>301000</v>
      </c>
      <c r="G24" s="4">
        <f>+'2024.terv_nettó_2.2'!Q24</f>
        <v>6741000</v>
      </c>
      <c r="H24" s="5"/>
    </row>
    <row r="25" spans="1:8" x14ac:dyDescent="0.3">
      <c r="A25" s="3">
        <v>21</v>
      </c>
      <c r="B25" s="34" t="s">
        <v>22</v>
      </c>
      <c r="C25" s="34"/>
      <c r="D25" s="34"/>
      <c r="E25" s="4">
        <f>+'2024.terv_nettó_2.2'!O25</f>
        <v>2343542000</v>
      </c>
      <c r="F25" s="14">
        <f>+'2024.terv_nettó_2.2'!P25</f>
        <v>209430000</v>
      </c>
      <c r="G25" s="4">
        <f>+'2024.terv_nettó_2.2'!Q25</f>
        <v>2552972000</v>
      </c>
      <c r="H25" s="5"/>
    </row>
    <row r="26" spans="1:8" x14ac:dyDescent="0.3">
      <c r="A26" s="3">
        <v>22</v>
      </c>
      <c r="B26" s="34" t="s">
        <v>23</v>
      </c>
      <c r="C26" s="34"/>
      <c r="D26" s="34"/>
      <c r="E26" s="4">
        <f>+'2024.terv_nettó_2.2'!O26</f>
        <v>685248000</v>
      </c>
      <c r="F26" s="4">
        <f>+'2024.terv_nettó_2.2'!P26</f>
        <v>56980000</v>
      </c>
      <c r="G26" s="4">
        <f>+'2024.terv_nettó_2.2'!Q26</f>
        <v>742228000</v>
      </c>
      <c r="H26" s="5"/>
    </row>
    <row r="27" spans="1:8" x14ac:dyDescent="0.3">
      <c r="A27" s="9">
        <v>23</v>
      </c>
      <c r="B27" s="35" t="s">
        <v>24</v>
      </c>
      <c r="C27" s="35"/>
      <c r="D27" s="35"/>
      <c r="E27" s="4">
        <f>+'2024.terv_nettó_2.2'!O27</f>
        <v>112109000</v>
      </c>
      <c r="F27" s="21">
        <f>+'2024.terv_nettó_2.2'!P27</f>
        <v>9251000</v>
      </c>
      <c r="G27" s="4">
        <f>+'2024.terv_nettó_2.2'!Q27</f>
        <v>121360000</v>
      </c>
      <c r="H27" s="5"/>
    </row>
    <row r="28" spans="1:8" x14ac:dyDescent="0.3">
      <c r="A28" s="9">
        <v>24</v>
      </c>
      <c r="B28" s="10" t="s">
        <v>8</v>
      </c>
      <c r="C28" s="30" t="s">
        <v>9</v>
      </c>
      <c r="D28" s="30"/>
      <c r="E28" s="4">
        <f>+'2024.terv_nettó_2.2'!O28</f>
        <v>19364000</v>
      </c>
      <c r="F28" s="27">
        <f>+'2024.terv_nettó_2.2'!P28</f>
        <v>1589000</v>
      </c>
      <c r="G28" s="4">
        <f>+'2024.terv_nettó_2.2'!Q28</f>
        <v>20953000</v>
      </c>
      <c r="H28" s="5"/>
    </row>
    <row r="29" spans="1:8" x14ac:dyDescent="0.3">
      <c r="A29" s="9">
        <v>25</v>
      </c>
      <c r="B29" s="10"/>
      <c r="C29" s="30" t="s">
        <v>10</v>
      </c>
      <c r="D29" s="30"/>
      <c r="E29" s="4">
        <f>+'2024.terv_nettó_2.2'!O29</f>
        <v>78348000</v>
      </c>
      <c r="F29" s="27">
        <f>+'2024.terv_nettó_2.2'!P29</f>
        <v>6469000</v>
      </c>
      <c r="G29" s="4">
        <f>+'2024.terv_nettó_2.2'!Q29</f>
        <v>84817000</v>
      </c>
      <c r="H29" s="5"/>
    </row>
    <row r="30" spans="1:8" x14ac:dyDescent="0.3">
      <c r="A30" s="9">
        <v>26</v>
      </c>
      <c r="B30" s="10"/>
      <c r="C30" s="30" t="s">
        <v>11</v>
      </c>
      <c r="D30" s="30"/>
      <c r="E30" s="4">
        <f>+'2024.terv_nettó_2.2'!O30</f>
        <v>14397000</v>
      </c>
      <c r="F30" s="27">
        <f>+'2024.terv_nettó_2.2'!P30</f>
        <v>1193000</v>
      </c>
      <c r="G30" s="4">
        <f>+'2024.terv_nettó_2.2'!Q30</f>
        <v>15590000</v>
      </c>
      <c r="H30" s="5"/>
    </row>
    <row r="31" spans="1:8" x14ac:dyDescent="0.3">
      <c r="A31" s="9">
        <v>27</v>
      </c>
      <c r="B31" s="30" t="s">
        <v>12</v>
      </c>
      <c r="C31" s="30"/>
      <c r="D31" s="30"/>
      <c r="E31" s="4">
        <f>+'2024.terv_nettó_2.2'!O31</f>
        <v>541811000</v>
      </c>
      <c r="F31" s="27">
        <f>+'2024.terv_nettó_2.2'!P31</f>
        <v>45129000</v>
      </c>
      <c r="G31" s="4">
        <f>+'2024.terv_nettó_2.2'!Q31</f>
        <v>586940000</v>
      </c>
      <c r="H31" s="5"/>
    </row>
    <row r="32" spans="1:8" x14ac:dyDescent="0.3">
      <c r="A32" s="9">
        <v>28</v>
      </c>
      <c r="B32" s="30" t="s">
        <v>13</v>
      </c>
      <c r="C32" s="30"/>
      <c r="D32" s="30"/>
      <c r="E32" s="4">
        <f>+'2024.terv_nettó_2.2'!O32</f>
        <v>31328000</v>
      </c>
      <c r="F32" s="27">
        <f>+'2024.terv_nettó_2.2'!P32</f>
        <v>2600000</v>
      </c>
      <c r="G32" s="4">
        <f>+'2024.terv_nettó_2.2'!Q32</f>
        <v>33928000</v>
      </c>
      <c r="H32" s="5"/>
    </row>
    <row r="33" spans="1:11" x14ac:dyDescent="0.3">
      <c r="A33" s="3">
        <v>29</v>
      </c>
      <c r="B33" s="34" t="s">
        <v>25</v>
      </c>
      <c r="C33" s="34"/>
      <c r="D33" s="34"/>
      <c r="E33" s="4">
        <f>+'2024.terv_nettó_2.2'!O33</f>
        <v>3028790000</v>
      </c>
      <c r="F33" s="4">
        <f>+'2024.terv_nettó_2.2'!P33</f>
        <v>266410000</v>
      </c>
      <c r="G33" s="4">
        <f>+'2024.terv_nettó_2.2'!Q33</f>
        <v>3295200000</v>
      </c>
      <c r="H33" s="5"/>
    </row>
    <row r="34" spans="1:11" x14ac:dyDescent="0.3">
      <c r="A34" s="9">
        <v>30</v>
      </c>
      <c r="B34" s="30" t="s">
        <v>26</v>
      </c>
      <c r="C34" s="30"/>
      <c r="D34" s="30"/>
      <c r="E34" s="4">
        <f>+'2024.terv_nettó_2.2'!O34</f>
        <v>46774000</v>
      </c>
      <c r="F34" s="27">
        <f>+'2024.terv_nettó_2.2'!P34</f>
        <v>39826000</v>
      </c>
      <c r="G34" s="4">
        <f>+'2024.terv_nettó_2.2'!Q34</f>
        <v>86600000</v>
      </c>
      <c r="H34" s="5"/>
    </row>
    <row r="35" spans="1:11" x14ac:dyDescent="0.3">
      <c r="A35" s="9">
        <v>31</v>
      </c>
      <c r="B35" s="30" t="s">
        <v>27</v>
      </c>
      <c r="C35" s="30"/>
      <c r="D35" s="30"/>
      <c r="E35" s="4">
        <f>+'2024.terv_nettó_2.2'!O35</f>
        <v>-40000</v>
      </c>
      <c r="F35" s="27">
        <f>+'2024.terv_nettó_2.2'!P35</f>
        <v>0</v>
      </c>
      <c r="G35" s="4">
        <f>+'2024.terv_nettó_2.2'!Q35</f>
        <v>-40000</v>
      </c>
      <c r="H35" s="5"/>
      <c r="I35" s="5"/>
    </row>
    <row r="36" spans="1:11" x14ac:dyDescent="0.3">
      <c r="A36" s="3">
        <v>32</v>
      </c>
      <c r="B36" s="34" t="s">
        <v>28</v>
      </c>
      <c r="C36" s="34"/>
      <c r="D36" s="34"/>
      <c r="E36" s="4">
        <f>+'2024.terv_nettó_2.2'!O36</f>
        <v>3075524000</v>
      </c>
      <c r="F36" s="15">
        <f>+'2024.terv_nettó_2.2'!P36</f>
        <v>306236000</v>
      </c>
      <c r="G36" s="4">
        <f>+'2024.terv_nettó_2.2'!Q36</f>
        <v>3381760000</v>
      </c>
      <c r="H36" s="5"/>
      <c r="I36" s="5"/>
    </row>
    <row r="37" spans="1:11" x14ac:dyDescent="0.3">
      <c r="A37" s="9">
        <v>33</v>
      </c>
      <c r="B37" s="30" t="s">
        <v>29</v>
      </c>
      <c r="C37" s="30"/>
      <c r="D37" s="30"/>
      <c r="E37" s="4">
        <f>+'2024.terv_nettó_2.2'!O37</f>
        <v>30021000</v>
      </c>
      <c r="F37" s="27">
        <f>+'2024.terv_nettó_2.2'!P37</f>
        <v>0</v>
      </c>
      <c r="G37" s="4">
        <f>+'2024.terv_nettó_2.2'!Q37</f>
        <v>30021000</v>
      </c>
      <c r="H37" s="5"/>
      <c r="I37" s="5"/>
    </row>
    <row r="38" spans="1:11" x14ac:dyDescent="0.3">
      <c r="A38" s="9">
        <v>34</v>
      </c>
      <c r="B38" s="30" t="s">
        <v>30</v>
      </c>
      <c r="C38" s="30"/>
      <c r="D38" s="30"/>
      <c r="E38" s="4">
        <f>+'2024.terv_nettó_2.2'!O38</f>
        <v>0</v>
      </c>
      <c r="F38" s="27">
        <f>+'2024.terv_nettó_2.2'!P38</f>
        <v>0</v>
      </c>
      <c r="G38" s="4">
        <f>+'2024.terv_nettó_2.2'!Q38</f>
        <v>0</v>
      </c>
      <c r="H38" s="5"/>
      <c r="I38" s="5"/>
    </row>
    <row r="39" spans="1:11" x14ac:dyDescent="0.3">
      <c r="A39" s="9">
        <v>35</v>
      </c>
      <c r="B39" s="30" t="s">
        <v>57</v>
      </c>
      <c r="C39" s="30"/>
      <c r="D39" s="30"/>
      <c r="E39" s="4">
        <f>+'2024.terv_nettó_2.2'!O39</f>
        <v>24983952.755905513</v>
      </c>
      <c r="F39" s="27">
        <f>+'2024.terv_nettó_2.2'!P39</f>
        <v>0</v>
      </c>
      <c r="G39" s="4">
        <f>+'2024.terv_nettó_2.2'!Q39</f>
        <v>24983952.755905513</v>
      </c>
      <c r="H39" s="5"/>
      <c r="I39" s="5"/>
    </row>
    <row r="40" spans="1:11" x14ac:dyDescent="0.3">
      <c r="A40" s="40">
        <v>36</v>
      </c>
      <c r="B40" s="43" t="s">
        <v>51</v>
      </c>
      <c r="C40" s="44"/>
      <c r="D40" s="45"/>
      <c r="E40" s="4">
        <f>+'2024.terv_nettó_2.2'!O40</f>
        <v>3130528952.7559056</v>
      </c>
      <c r="F40" s="46"/>
      <c r="G40" s="47"/>
      <c r="H40" s="5"/>
      <c r="I40" s="5"/>
    </row>
    <row r="41" spans="1:11" x14ac:dyDescent="0.3">
      <c r="A41" s="41"/>
      <c r="B41" s="52" t="s">
        <v>50</v>
      </c>
      <c r="C41" s="52"/>
      <c r="D41" s="52"/>
      <c r="E41" s="4">
        <f>+'2024.terv_nettó_2.2'!O41</f>
        <v>3130528952.7559056</v>
      </c>
      <c r="F41" s="48"/>
      <c r="G41" s="49"/>
      <c r="H41" s="5"/>
      <c r="I41" s="5"/>
    </row>
    <row r="42" spans="1:11" x14ac:dyDescent="0.3">
      <c r="A42" s="41"/>
      <c r="B42" s="52" t="s">
        <v>8</v>
      </c>
      <c r="C42" s="52"/>
      <c r="D42" s="17" t="s">
        <v>31</v>
      </c>
      <c r="E42" s="4">
        <f>+'2024.terv_nettó_2.2'!O42</f>
        <v>1093971000</v>
      </c>
      <c r="F42" s="48"/>
      <c r="G42" s="49"/>
      <c r="H42" s="5"/>
      <c r="I42" s="5"/>
    </row>
    <row r="43" spans="1:11" x14ac:dyDescent="0.3">
      <c r="A43" s="41"/>
      <c r="B43" s="52"/>
      <c r="C43" s="52"/>
      <c r="D43" s="17" t="s">
        <v>32</v>
      </c>
      <c r="E43" s="4">
        <f>+'2024.terv_nettó_2.2'!O43</f>
        <v>2011574000</v>
      </c>
      <c r="F43" s="48"/>
      <c r="G43" s="49"/>
      <c r="H43" s="5"/>
      <c r="I43" s="5"/>
    </row>
    <row r="44" spans="1:11" ht="26.4" x14ac:dyDescent="0.3">
      <c r="A44" s="42"/>
      <c r="B44" s="52" t="s">
        <v>33</v>
      </c>
      <c r="C44" s="52"/>
      <c r="D44" s="17" t="s">
        <v>57</v>
      </c>
      <c r="E44" s="4">
        <f>+'2024.terv_nettó_2.2'!O44</f>
        <v>24983952.755905513</v>
      </c>
      <c r="F44" s="50"/>
      <c r="G44" s="51"/>
      <c r="H44" s="5"/>
      <c r="I44" s="5"/>
    </row>
    <row r="45" spans="1:11" x14ac:dyDescent="0.3">
      <c r="H45" s="5"/>
      <c r="I45" s="5"/>
    </row>
    <row r="46" spans="1:11" x14ac:dyDescent="0.3">
      <c r="H46" s="5"/>
      <c r="I46" s="5"/>
    </row>
    <row r="47" spans="1:11" s="2" customFormat="1" x14ac:dyDescent="0.3">
      <c r="F47" s="6"/>
      <c r="H47" s="5"/>
      <c r="I47" s="5"/>
      <c r="J47" s="6"/>
      <c r="K47" s="6"/>
    </row>
    <row r="48" spans="1:11" s="2" customFormat="1" x14ac:dyDescent="0.3">
      <c r="F48" s="6"/>
      <c r="H48" s="6"/>
      <c r="I48" s="6"/>
      <c r="J48" s="6"/>
      <c r="K48" s="6"/>
    </row>
    <row r="49" spans="5:11" s="2" customFormat="1" x14ac:dyDescent="0.3">
      <c r="F49" s="6"/>
      <c r="H49" s="6"/>
      <c r="I49" s="6"/>
      <c r="J49" s="6"/>
      <c r="K49" s="6"/>
    </row>
    <row r="55" spans="5:11" x14ac:dyDescent="0.3">
      <c r="E55" s="19"/>
      <c r="F55" s="19"/>
    </row>
    <row r="56" spans="5:11" x14ac:dyDescent="0.3">
      <c r="E56" s="19"/>
      <c r="F56" s="19"/>
    </row>
    <row r="57" spans="5:11" x14ac:dyDescent="0.3">
      <c r="E57" s="19"/>
      <c r="F57" s="19"/>
    </row>
    <row r="58" spans="5:11" x14ac:dyDescent="0.3">
      <c r="E58" s="19"/>
      <c r="F58" s="19"/>
    </row>
    <row r="59" spans="5:11" x14ac:dyDescent="0.3">
      <c r="E59" s="19"/>
      <c r="F59" s="19"/>
    </row>
    <row r="60" spans="5:11" x14ac:dyDescent="0.3">
      <c r="E60" s="19"/>
      <c r="F60" s="19"/>
    </row>
    <row r="61" spans="5:11" x14ac:dyDescent="0.3">
      <c r="E61" s="19"/>
      <c r="F61" s="19"/>
    </row>
    <row r="62" spans="5:11" x14ac:dyDescent="0.3">
      <c r="E62" s="19"/>
      <c r="F62" s="19"/>
    </row>
    <row r="63" spans="5:11" x14ac:dyDescent="0.3">
      <c r="E63" s="19"/>
      <c r="F63" s="19"/>
    </row>
    <row r="64" spans="5:11" x14ac:dyDescent="0.3">
      <c r="E64" s="19"/>
      <c r="F64" s="19"/>
    </row>
    <row r="65" spans="5:6" x14ac:dyDescent="0.3">
      <c r="E65" s="19"/>
      <c r="F65" s="19"/>
    </row>
    <row r="66" spans="5:6" x14ac:dyDescent="0.3">
      <c r="E66" s="19"/>
      <c r="F66" s="19"/>
    </row>
    <row r="67" spans="5:6" x14ac:dyDescent="0.3">
      <c r="E67" s="19"/>
      <c r="F67" s="19"/>
    </row>
    <row r="68" spans="5:6" x14ac:dyDescent="0.3">
      <c r="E68" s="19"/>
      <c r="F68" s="19"/>
    </row>
    <row r="69" spans="5:6" x14ac:dyDescent="0.3">
      <c r="E69" s="19"/>
      <c r="F69" s="19"/>
    </row>
    <row r="70" spans="5:6" x14ac:dyDescent="0.3">
      <c r="E70" s="19"/>
      <c r="F70" s="19"/>
    </row>
    <row r="71" spans="5:6" x14ac:dyDescent="0.3">
      <c r="E71" s="19"/>
      <c r="F71" s="19"/>
    </row>
    <row r="72" spans="5:6" x14ac:dyDescent="0.3">
      <c r="E72" s="19"/>
      <c r="F72" s="19"/>
    </row>
    <row r="73" spans="5:6" x14ac:dyDescent="0.3">
      <c r="E73" s="19"/>
      <c r="F73" s="19"/>
    </row>
  </sheetData>
  <mergeCells count="44">
    <mergeCell ref="B39:D39"/>
    <mergeCell ref="A40:A44"/>
    <mergeCell ref="B40:D40"/>
    <mergeCell ref="F40:G44"/>
    <mergeCell ref="B41:D41"/>
    <mergeCell ref="B42:C42"/>
    <mergeCell ref="B43:C43"/>
    <mergeCell ref="B44:C44"/>
    <mergeCell ref="B38:D38"/>
    <mergeCell ref="B27:D27"/>
    <mergeCell ref="C28:D28"/>
    <mergeCell ref="C29:D29"/>
    <mergeCell ref="C30:D30"/>
    <mergeCell ref="B31:D31"/>
    <mergeCell ref="B32:D32"/>
    <mergeCell ref="B33:D33"/>
    <mergeCell ref="B34:D34"/>
    <mergeCell ref="B35:D35"/>
    <mergeCell ref="B36:D36"/>
    <mergeCell ref="B37:D37"/>
    <mergeCell ref="B26:D26"/>
    <mergeCell ref="C15:D15"/>
    <mergeCell ref="C16:D16"/>
    <mergeCell ref="C17:D17"/>
    <mergeCell ref="B18:D18"/>
    <mergeCell ref="B19:D19"/>
    <mergeCell ref="C20:D20"/>
    <mergeCell ref="C21:D21"/>
    <mergeCell ref="C22:D22"/>
    <mergeCell ref="B23:D23"/>
    <mergeCell ref="B24:D24"/>
    <mergeCell ref="B25:D25"/>
    <mergeCell ref="C14:D14"/>
    <mergeCell ref="A2:G2"/>
    <mergeCell ref="B4:D4"/>
    <mergeCell ref="B5:D5"/>
    <mergeCell ref="B6:D6"/>
    <mergeCell ref="C7:D7"/>
    <mergeCell ref="C8:D8"/>
    <mergeCell ref="C9:D9"/>
    <mergeCell ref="B10:D10"/>
    <mergeCell ref="B11:D11"/>
    <mergeCell ref="B12:D12"/>
    <mergeCell ref="C13:D13"/>
  </mergeCells>
  <printOptions horizontalCentered="1"/>
  <pageMargins left="0.23622047244094491" right="0.15748031496062992" top="0.78740157480314965" bottom="0" header="0.19685039370078741" footer="0.19685039370078741"/>
  <pageSetup paperSize="9"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4FA61-8858-44EA-B870-7F7BCB239D68}">
  <sheetPr>
    <tabColor rgb="FF92D050"/>
  </sheetPr>
  <dimension ref="A1:K73"/>
  <sheetViews>
    <sheetView topLeftCell="A12" zoomScaleNormal="100" zoomScaleSheetLayoutView="70" workbookViewId="0">
      <selection activeCell="B40" sqref="B40:D40"/>
    </sheetView>
  </sheetViews>
  <sheetFormatPr defaultColWidth="11.6640625" defaultRowHeight="13.2" x14ac:dyDescent="0.3"/>
  <cols>
    <col min="1" max="1" width="5.44140625" style="6" customWidth="1"/>
    <col min="2" max="3" width="12.6640625" style="6" customWidth="1"/>
    <col min="4" max="4" width="30.5546875" style="6" customWidth="1"/>
    <col min="5" max="5" width="15.109375" style="2" bestFit="1" customWidth="1"/>
    <col min="6" max="6" width="11.88671875" style="6" bestFit="1" customWidth="1"/>
    <col min="7" max="7" width="14.5546875" style="2" bestFit="1" customWidth="1"/>
    <col min="8" max="16384" width="11.6640625" style="6"/>
  </cols>
  <sheetData>
    <row r="1" spans="1:8" x14ac:dyDescent="0.3">
      <c r="G1" s="22" t="s">
        <v>42</v>
      </c>
    </row>
    <row r="2" spans="1:8" ht="50.4" customHeight="1" x14ac:dyDescent="0.3">
      <c r="A2" s="36" t="s">
        <v>55</v>
      </c>
      <c r="B2" s="36"/>
      <c r="C2" s="36"/>
      <c r="D2" s="36"/>
      <c r="E2" s="36"/>
      <c r="F2" s="36"/>
      <c r="G2" s="36"/>
    </row>
    <row r="3" spans="1:8" x14ac:dyDescent="0.3">
      <c r="G3" s="22" t="s">
        <v>35</v>
      </c>
    </row>
    <row r="4" spans="1:8" s="2" customFormat="1" ht="93.75" customHeight="1" x14ac:dyDescent="0.3">
      <c r="A4" s="1" t="s">
        <v>0</v>
      </c>
      <c r="B4" s="31" t="s">
        <v>41</v>
      </c>
      <c r="C4" s="32"/>
      <c r="D4" s="33"/>
      <c r="E4" s="1" t="s">
        <v>46</v>
      </c>
      <c r="F4" s="1" t="s">
        <v>4</v>
      </c>
      <c r="G4" s="1" t="s">
        <v>5</v>
      </c>
    </row>
    <row r="5" spans="1:8" x14ac:dyDescent="0.3">
      <c r="A5" s="3">
        <v>1</v>
      </c>
      <c r="B5" s="34" t="s">
        <v>6</v>
      </c>
      <c r="C5" s="34"/>
      <c r="D5" s="34"/>
      <c r="E5" s="4">
        <f>+'2024.terv_bruttó_2.2'!O5</f>
        <v>2657956330</v>
      </c>
      <c r="F5" s="4">
        <f>+'2024.terv_bruttó_2.2'!P5</f>
        <v>250911360</v>
      </c>
      <c r="G5" s="4">
        <f>+'2024.terv_bruttó_2.2'!Q5</f>
        <v>2908867690</v>
      </c>
      <c r="H5" s="5"/>
    </row>
    <row r="6" spans="1:8" x14ac:dyDescent="0.3">
      <c r="A6" s="9">
        <v>2</v>
      </c>
      <c r="B6" s="35" t="s">
        <v>7</v>
      </c>
      <c r="C6" s="35"/>
      <c r="D6" s="35"/>
      <c r="E6" s="4">
        <f>+'2024.terv_bruttó_2.2'!O6</f>
        <v>34872930</v>
      </c>
      <c r="F6" s="21">
        <f>+'2024.terv_bruttó_2.2'!P6</f>
        <v>125069600</v>
      </c>
      <c r="G6" s="4">
        <f>+'2024.terv_bruttó_2.2'!Q6</f>
        <v>159942530</v>
      </c>
      <c r="H6" s="5"/>
    </row>
    <row r="7" spans="1:8" x14ac:dyDescent="0.3">
      <c r="A7" s="9">
        <v>3</v>
      </c>
      <c r="B7" s="10" t="s">
        <v>8</v>
      </c>
      <c r="C7" s="30" t="s">
        <v>9</v>
      </c>
      <c r="D7" s="30"/>
      <c r="E7" s="4">
        <f>+'2024.terv_bruttó_2.2'!O7</f>
        <v>29307790</v>
      </c>
      <c r="F7" s="27">
        <f>+'2024.terv_bruttó_2.2'!P7</f>
        <v>55072280</v>
      </c>
      <c r="G7" s="4">
        <f>+'2024.terv_bruttó_2.2'!Q7</f>
        <v>84380070</v>
      </c>
      <c r="H7" s="5"/>
    </row>
    <row r="8" spans="1:8" x14ac:dyDescent="0.3">
      <c r="A8" s="9">
        <v>4</v>
      </c>
      <c r="B8" s="10"/>
      <c r="C8" s="30" t="s">
        <v>10</v>
      </c>
      <c r="D8" s="30"/>
      <c r="E8" s="4">
        <f>+'2024.terv_bruttó_2.2'!O8</f>
        <v>4390390</v>
      </c>
      <c r="F8" s="27">
        <f>+'2024.terv_bruttó_2.2'!P8</f>
        <v>68889880</v>
      </c>
      <c r="G8" s="4">
        <f>+'2024.terv_bruttó_2.2'!Q8</f>
        <v>73280270</v>
      </c>
      <c r="H8" s="5"/>
    </row>
    <row r="9" spans="1:8" x14ac:dyDescent="0.3">
      <c r="A9" s="9">
        <v>5</v>
      </c>
      <c r="B9" s="10"/>
      <c r="C9" s="30" t="s">
        <v>11</v>
      </c>
      <c r="D9" s="30"/>
      <c r="E9" s="4">
        <f>+'2024.terv_bruttó_2.2'!O9</f>
        <v>1174750</v>
      </c>
      <c r="F9" s="27">
        <f>+'2024.terv_bruttó_2.2'!P9</f>
        <v>1107440</v>
      </c>
      <c r="G9" s="4">
        <f>+'2024.terv_bruttó_2.2'!Q9</f>
        <v>2282190</v>
      </c>
      <c r="H9" s="5"/>
    </row>
    <row r="10" spans="1:8" x14ac:dyDescent="0.3">
      <c r="A10" s="9">
        <v>6</v>
      </c>
      <c r="B10" s="30" t="s">
        <v>12</v>
      </c>
      <c r="C10" s="30"/>
      <c r="D10" s="30"/>
      <c r="E10" s="4">
        <f>+'2024.terv_bruttó_2.2'!O10</f>
        <v>1233740230</v>
      </c>
      <c r="F10" s="27">
        <f>+'2024.terv_bruttó_2.2'!P10</f>
        <v>58507630</v>
      </c>
      <c r="G10" s="4">
        <f>+'2024.terv_bruttó_2.2'!Q10</f>
        <v>1292247860</v>
      </c>
      <c r="H10" s="5"/>
    </row>
    <row r="11" spans="1:8" x14ac:dyDescent="0.3">
      <c r="A11" s="9">
        <v>7</v>
      </c>
      <c r="B11" s="30" t="s">
        <v>13</v>
      </c>
      <c r="C11" s="30"/>
      <c r="D11" s="30"/>
      <c r="E11" s="4">
        <f>+'2024.terv_bruttó_2.2'!O11</f>
        <v>0</v>
      </c>
      <c r="F11" s="27">
        <f>+'2024.terv_bruttó_2.2'!P11</f>
        <v>31779210</v>
      </c>
      <c r="G11" s="4">
        <f>+'2024.terv_bruttó_2.2'!Q11</f>
        <v>31779210</v>
      </c>
      <c r="H11" s="5"/>
    </row>
    <row r="12" spans="1:8" x14ac:dyDescent="0.3">
      <c r="A12" s="7">
        <v>8</v>
      </c>
      <c r="B12" s="35" t="s">
        <v>14</v>
      </c>
      <c r="C12" s="35"/>
      <c r="D12" s="35"/>
      <c r="E12" s="4">
        <f>+'2024.terv_bruttó_2.2'!O12</f>
        <v>1389343170</v>
      </c>
      <c r="F12" s="8">
        <f>+'2024.terv_bruttó_2.2'!P12</f>
        <v>35554920</v>
      </c>
      <c r="G12" s="4">
        <f>+'2024.terv_bruttó_2.2'!Q12</f>
        <v>1424898090</v>
      </c>
      <c r="H12" s="5"/>
    </row>
    <row r="13" spans="1:8" x14ac:dyDescent="0.3">
      <c r="A13" s="9">
        <v>9</v>
      </c>
      <c r="B13" s="11"/>
      <c r="C13" s="30" t="s">
        <v>15</v>
      </c>
      <c r="D13" s="30"/>
      <c r="E13" s="4">
        <f>+'2024.terv_bruttó_2.2'!O13</f>
        <v>362675170</v>
      </c>
      <c r="F13" s="27">
        <f>+'2024.terv_bruttó_2.2'!P13</f>
        <v>31028640</v>
      </c>
      <c r="G13" s="4">
        <f>+'2024.terv_bruttó_2.2'!Q13</f>
        <v>393703810</v>
      </c>
      <c r="H13" s="5"/>
    </row>
    <row r="14" spans="1:8" x14ac:dyDescent="0.3">
      <c r="A14" s="9">
        <v>10</v>
      </c>
      <c r="B14" s="12"/>
      <c r="C14" s="30" t="s">
        <v>16</v>
      </c>
      <c r="D14" s="30"/>
      <c r="E14" s="4">
        <f>+'2024.terv_bruttó_2.2'!O14</f>
        <v>429275240</v>
      </c>
      <c r="F14" s="27">
        <f>+'2024.terv_bruttó_2.2'!P14</f>
        <v>3764280</v>
      </c>
      <c r="G14" s="4">
        <f>+'2024.terv_bruttó_2.2'!Q14</f>
        <v>433039520</v>
      </c>
      <c r="H14" s="5"/>
    </row>
    <row r="15" spans="1:8" x14ac:dyDescent="0.3">
      <c r="A15" s="9">
        <v>11</v>
      </c>
      <c r="B15" s="12"/>
      <c r="C15" s="30" t="s">
        <v>17</v>
      </c>
      <c r="D15" s="30"/>
      <c r="E15" s="4">
        <f>+'2024.terv_bruttó_2.2'!O15</f>
        <v>461483710</v>
      </c>
      <c r="F15" s="27">
        <f>+'2024.terv_bruttó_2.2'!P15</f>
        <v>762000</v>
      </c>
      <c r="G15" s="4">
        <f>+'2024.terv_bruttó_2.2'!Q15</f>
        <v>462245710</v>
      </c>
      <c r="H15" s="5"/>
    </row>
    <row r="16" spans="1:8" x14ac:dyDescent="0.3">
      <c r="A16" s="9">
        <v>12</v>
      </c>
      <c r="B16" s="11"/>
      <c r="C16" s="30" t="s">
        <v>18</v>
      </c>
      <c r="D16" s="30"/>
      <c r="E16" s="4">
        <f>+'2024.terv_bruttó_2.2'!O16</f>
        <v>135909050</v>
      </c>
      <c r="F16" s="27">
        <f>+'2024.terv_bruttó_2.2'!P16</f>
        <v>0</v>
      </c>
      <c r="G16" s="4">
        <f>+'2024.terv_bruttó_2.2'!Q16</f>
        <v>135909050</v>
      </c>
      <c r="H16" s="5"/>
    </row>
    <row r="17" spans="1:8" x14ac:dyDescent="0.3">
      <c r="A17" s="9">
        <v>13</v>
      </c>
      <c r="B17" s="11"/>
      <c r="C17" s="30" t="s">
        <v>19</v>
      </c>
      <c r="D17" s="30"/>
      <c r="E17" s="4">
        <f>+'2024.terv_bruttó_2.2'!O17</f>
        <v>0</v>
      </c>
      <c r="F17" s="27">
        <f>+'2024.terv_bruttó_2.2'!P17</f>
        <v>0</v>
      </c>
      <c r="G17" s="4">
        <f>+'2024.terv_bruttó_2.2'!Q17</f>
        <v>0</v>
      </c>
      <c r="H17" s="5"/>
    </row>
    <row r="18" spans="1:8" x14ac:dyDescent="0.3">
      <c r="A18" s="3">
        <v>14</v>
      </c>
      <c r="B18" s="34" t="s">
        <v>20</v>
      </c>
      <c r="C18" s="34"/>
      <c r="D18" s="34"/>
      <c r="E18" s="4">
        <f>+'2024.terv_bruttó_2.2'!O18</f>
        <v>318342010</v>
      </c>
      <c r="F18" s="13">
        <f>+'2024.terv_bruttó_2.2'!P18</f>
        <v>15064740</v>
      </c>
      <c r="G18" s="4">
        <f>+'2024.terv_bruttó_2.2'!Q18</f>
        <v>333406750</v>
      </c>
      <c r="H18" s="5"/>
    </row>
    <row r="19" spans="1:8" x14ac:dyDescent="0.3">
      <c r="A19" s="9">
        <v>15</v>
      </c>
      <c r="B19" s="35" t="s">
        <v>21</v>
      </c>
      <c r="C19" s="35"/>
      <c r="D19" s="35"/>
      <c r="E19" s="4">
        <f>+'2024.terv_bruttó_2.2'!O19</f>
        <v>137970260</v>
      </c>
      <c r="F19" s="27">
        <f>+'2024.terv_bruttó_2.2'!P19</f>
        <v>6504940</v>
      </c>
      <c r="G19" s="4">
        <f>+'2024.terv_bruttó_2.2'!Q19</f>
        <v>144475200</v>
      </c>
      <c r="H19" s="5"/>
    </row>
    <row r="20" spans="1:8" x14ac:dyDescent="0.3">
      <c r="A20" s="9">
        <v>16</v>
      </c>
      <c r="B20" s="10" t="s">
        <v>8</v>
      </c>
      <c r="C20" s="30" t="s">
        <v>9</v>
      </c>
      <c r="D20" s="30"/>
      <c r="E20" s="4">
        <f>+'2024.terv_bruttó_2.2'!O20</f>
        <v>28337510</v>
      </c>
      <c r="F20" s="27">
        <f>+'2024.terv_bruttó_2.2'!P20</f>
        <v>1334770</v>
      </c>
      <c r="G20" s="4">
        <f>+'2024.terv_bruttó_2.2'!Q20</f>
        <v>29672280</v>
      </c>
      <c r="H20" s="5"/>
    </row>
    <row r="21" spans="1:8" x14ac:dyDescent="0.3">
      <c r="A21" s="9">
        <v>17</v>
      </c>
      <c r="B21" s="10"/>
      <c r="C21" s="30" t="s">
        <v>10</v>
      </c>
      <c r="D21" s="30"/>
      <c r="E21" s="4">
        <f>+'2024.terv_bruttó_2.2'!O21</f>
        <v>98174810</v>
      </c>
      <c r="F21" s="27">
        <f>+'2024.terv_bruttó_2.2'!P21</f>
        <v>4627880</v>
      </c>
      <c r="G21" s="4">
        <f>+'2024.terv_bruttó_2.2'!Q21</f>
        <v>102802690</v>
      </c>
      <c r="H21" s="5"/>
    </row>
    <row r="22" spans="1:8" x14ac:dyDescent="0.3">
      <c r="A22" s="9">
        <v>18</v>
      </c>
      <c r="B22" s="10"/>
      <c r="C22" s="30" t="s">
        <v>11</v>
      </c>
      <c r="D22" s="30"/>
      <c r="E22" s="4">
        <f>+'2024.terv_bruttó_2.2'!O22</f>
        <v>11457940</v>
      </c>
      <c r="F22" s="27">
        <f>+'2024.terv_bruttó_2.2'!P22</f>
        <v>542290</v>
      </c>
      <c r="G22" s="4">
        <f>+'2024.terv_bruttó_2.2'!Q22</f>
        <v>12000230</v>
      </c>
      <c r="H22" s="5"/>
    </row>
    <row r="23" spans="1:8" x14ac:dyDescent="0.3">
      <c r="A23" s="9">
        <v>19</v>
      </c>
      <c r="B23" s="30" t="s">
        <v>12</v>
      </c>
      <c r="C23" s="30"/>
      <c r="D23" s="30"/>
      <c r="E23" s="4">
        <f>+'2024.terv_bruttó_2.2'!O23</f>
        <v>172192950</v>
      </c>
      <c r="F23" s="27">
        <f>+'2024.terv_bruttó_2.2'!P23</f>
        <v>8177530</v>
      </c>
      <c r="G23" s="4">
        <f>+'2024.terv_bruttó_2.2'!Q23</f>
        <v>180370480</v>
      </c>
      <c r="H23" s="5"/>
    </row>
    <row r="24" spans="1:8" x14ac:dyDescent="0.3">
      <c r="A24" s="9">
        <v>20</v>
      </c>
      <c r="B24" s="30" t="s">
        <v>13</v>
      </c>
      <c r="C24" s="30"/>
      <c r="D24" s="30"/>
      <c r="E24" s="4">
        <f>+'2024.terv_bruttó_2.2'!O24</f>
        <v>8178800</v>
      </c>
      <c r="F24" s="27">
        <f>+'2024.terv_bruttó_2.2'!P24</f>
        <v>382270</v>
      </c>
      <c r="G24" s="4">
        <f>+'2024.terv_bruttó_2.2'!Q24</f>
        <v>8561070</v>
      </c>
      <c r="H24" s="5"/>
    </row>
    <row r="25" spans="1:8" x14ac:dyDescent="0.3">
      <c r="A25" s="3">
        <v>21</v>
      </c>
      <c r="B25" s="34" t="s">
        <v>22</v>
      </c>
      <c r="C25" s="34"/>
      <c r="D25" s="34"/>
      <c r="E25" s="4">
        <f>+'2024.terv_bruttó_2.2'!O25</f>
        <v>2976298340</v>
      </c>
      <c r="F25" s="14">
        <f>+'2024.terv_bruttó_2.2'!P25</f>
        <v>265976100</v>
      </c>
      <c r="G25" s="4">
        <f>+'2024.terv_bruttó_2.2'!Q25</f>
        <v>3242274440</v>
      </c>
      <c r="H25" s="5"/>
    </row>
    <row r="26" spans="1:8" x14ac:dyDescent="0.3">
      <c r="A26" s="3">
        <v>22</v>
      </c>
      <c r="B26" s="34" t="s">
        <v>23</v>
      </c>
      <c r="C26" s="34"/>
      <c r="D26" s="34"/>
      <c r="E26" s="4">
        <f>+'2024.terv_bruttó_2.2'!O26</f>
        <v>870264961</v>
      </c>
      <c r="F26" s="4">
        <f>+'2024.terv_bruttó_2.2'!P26</f>
        <v>72364600</v>
      </c>
      <c r="G26" s="4">
        <f>+'2024.terv_bruttó_2.2'!Q26</f>
        <v>942629561</v>
      </c>
      <c r="H26" s="5"/>
    </row>
    <row r="27" spans="1:8" x14ac:dyDescent="0.3">
      <c r="A27" s="9">
        <v>23</v>
      </c>
      <c r="B27" s="35" t="s">
        <v>24</v>
      </c>
      <c r="C27" s="35"/>
      <c r="D27" s="35"/>
      <c r="E27" s="4">
        <f>+'2024.terv_bruttó_2.2'!O27</f>
        <v>142378430</v>
      </c>
      <c r="F27" s="21">
        <f>+'2024.terv_bruttó_2.2'!P27</f>
        <v>11748770</v>
      </c>
      <c r="G27" s="4">
        <f>+'2024.terv_bruttó_2.2'!Q27</f>
        <v>154127200</v>
      </c>
      <c r="H27" s="5"/>
    </row>
    <row r="28" spans="1:8" x14ac:dyDescent="0.3">
      <c r="A28" s="9">
        <v>24</v>
      </c>
      <c r="B28" s="10" t="s">
        <v>8</v>
      </c>
      <c r="C28" s="30" t="s">
        <v>9</v>
      </c>
      <c r="D28" s="30"/>
      <c r="E28" s="4">
        <f>+'2024.terv_bruttó_2.2'!O28</f>
        <v>24592280</v>
      </c>
      <c r="F28" s="27">
        <f>+'2024.terv_bruttó_2.2'!P28</f>
        <v>2018030</v>
      </c>
      <c r="G28" s="4">
        <f>+'2024.terv_bruttó_2.2'!Q28</f>
        <v>26610310</v>
      </c>
      <c r="H28" s="5"/>
    </row>
    <row r="29" spans="1:8" x14ac:dyDescent="0.3">
      <c r="A29" s="9">
        <v>25</v>
      </c>
      <c r="B29" s="10"/>
      <c r="C29" s="30" t="s">
        <v>10</v>
      </c>
      <c r="D29" s="30"/>
      <c r="E29" s="4">
        <f>+'2024.terv_bruttó_2.2'!O29</f>
        <v>99501960</v>
      </c>
      <c r="F29" s="27">
        <f>+'2024.terv_bruttó_2.2'!P29</f>
        <v>8215630</v>
      </c>
      <c r="G29" s="4">
        <f>+'2024.terv_bruttó_2.2'!Q29</f>
        <v>107717590</v>
      </c>
      <c r="H29" s="5"/>
    </row>
    <row r="30" spans="1:8" x14ac:dyDescent="0.3">
      <c r="A30" s="9">
        <v>26</v>
      </c>
      <c r="B30" s="10"/>
      <c r="C30" s="30" t="s">
        <v>11</v>
      </c>
      <c r="D30" s="30"/>
      <c r="E30" s="4">
        <f>+'2024.terv_bruttó_2.2'!O30</f>
        <v>18284190</v>
      </c>
      <c r="F30" s="27">
        <f>+'2024.terv_bruttó_2.2'!P30</f>
        <v>1515110</v>
      </c>
      <c r="G30" s="4">
        <f>+'2024.terv_bruttó_2.2'!Q30</f>
        <v>19799300</v>
      </c>
      <c r="H30" s="5"/>
    </row>
    <row r="31" spans="1:8" x14ac:dyDescent="0.3">
      <c r="A31" s="9">
        <v>27</v>
      </c>
      <c r="B31" s="30" t="s">
        <v>12</v>
      </c>
      <c r="C31" s="30"/>
      <c r="D31" s="30"/>
      <c r="E31" s="4">
        <f>+'2024.terv_bruttó_2.2'!O31</f>
        <v>688099967.85000002</v>
      </c>
      <c r="F31" s="27">
        <f>+'2024.terv_bruttó_2.2'!P31</f>
        <v>57313830</v>
      </c>
      <c r="G31" s="4">
        <f>+'2024.terv_bruttó_2.2'!Q31</f>
        <v>745413797.85000002</v>
      </c>
      <c r="H31" s="5"/>
    </row>
    <row r="32" spans="1:8" x14ac:dyDescent="0.3">
      <c r="A32" s="9">
        <v>28</v>
      </c>
      <c r="B32" s="30" t="s">
        <v>13</v>
      </c>
      <c r="C32" s="30"/>
      <c r="D32" s="30"/>
      <c r="E32" s="4">
        <f>+'2024.terv_bruttó_2.2'!O32</f>
        <v>39786563.149999999</v>
      </c>
      <c r="F32" s="27">
        <f>+'2024.terv_bruttó_2.2'!P32</f>
        <v>3302000</v>
      </c>
      <c r="G32" s="4">
        <f>+'2024.terv_bruttó_2.2'!Q32</f>
        <v>43088563.149999999</v>
      </c>
      <c r="H32" s="5"/>
    </row>
    <row r="33" spans="1:11" x14ac:dyDescent="0.3">
      <c r="A33" s="3">
        <v>29</v>
      </c>
      <c r="B33" s="34" t="s">
        <v>25</v>
      </c>
      <c r="C33" s="34"/>
      <c r="D33" s="34"/>
      <c r="E33" s="4">
        <f>+'2024.terv_bruttó_2.2'!O33</f>
        <v>3846563301</v>
      </c>
      <c r="F33" s="4">
        <f>+'2024.terv_bruttó_2.2'!P33</f>
        <v>338340700</v>
      </c>
      <c r="G33" s="4">
        <f>+'2024.terv_bruttó_2.2'!Q33</f>
        <v>4184904001</v>
      </c>
      <c r="H33" s="5"/>
    </row>
    <row r="34" spans="1:11" x14ac:dyDescent="0.3">
      <c r="A34" s="9">
        <v>30</v>
      </c>
      <c r="B34" s="30" t="s">
        <v>26</v>
      </c>
      <c r="C34" s="30"/>
      <c r="D34" s="30"/>
      <c r="E34" s="4">
        <f>+'2024.terv_bruttó_2.2'!O34</f>
        <v>59402980</v>
      </c>
      <c r="F34" s="27">
        <f>+'2024.terv_bruttó_2.2'!P34</f>
        <v>50579020</v>
      </c>
      <c r="G34" s="4">
        <f>+'2024.terv_bruttó_2.2'!Q34</f>
        <v>109982000</v>
      </c>
      <c r="H34" s="5"/>
    </row>
    <row r="35" spans="1:11" x14ac:dyDescent="0.3">
      <c r="A35" s="9">
        <v>31</v>
      </c>
      <c r="B35" s="30" t="s">
        <v>27</v>
      </c>
      <c r="C35" s="30"/>
      <c r="D35" s="30"/>
      <c r="E35" s="4">
        <f>+'2024.terv_bruttó_2.2'!O35</f>
        <v>-50800</v>
      </c>
      <c r="F35" s="27">
        <f>+'2024.terv_bruttó_2.2'!P35</f>
        <v>0</v>
      </c>
      <c r="G35" s="4">
        <f>+'2024.terv_bruttó_2.2'!Q35</f>
        <v>-50800</v>
      </c>
      <c r="H35" s="5"/>
      <c r="I35" s="5"/>
    </row>
    <row r="36" spans="1:11" x14ac:dyDescent="0.3">
      <c r="A36" s="3">
        <v>32</v>
      </c>
      <c r="B36" s="34" t="s">
        <v>28</v>
      </c>
      <c r="C36" s="34"/>
      <c r="D36" s="34"/>
      <c r="E36" s="4">
        <f>+'2024.terv_bruttó_2.2'!O36</f>
        <v>3905915481</v>
      </c>
      <c r="F36" s="15">
        <f>+'2024.terv_bruttó_2.2'!P36</f>
        <v>388919720</v>
      </c>
      <c r="G36" s="4">
        <f>+'2024.terv_bruttó_2.2'!Q36</f>
        <v>4294835201</v>
      </c>
      <c r="H36" s="5"/>
      <c r="I36" s="5"/>
    </row>
    <row r="37" spans="1:11" x14ac:dyDescent="0.3">
      <c r="A37" s="9">
        <v>33</v>
      </c>
      <c r="B37" s="30" t="s">
        <v>29</v>
      </c>
      <c r="C37" s="30"/>
      <c r="D37" s="30"/>
      <c r="E37" s="4">
        <f>+'2024.terv_bruttó_2.2'!O37</f>
        <v>38126670</v>
      </c>
      <c r="F37" s="27">
        <f>+'2024.terv_bruttó_2.2'!P37</f>
        <v>0</v>
      </c>
      <c r="G37" s="4">
        <f>+'2024.terv_bruttó_2.2'!Q37</f>
        <v>38126670</v>
      </c>
      <c r="H37" s="5"/>
      <c r="I37" s="5"/>
    </row>
    <row r="38" spans="1:11" x14ac:dyDescent="0.3">
      <c r="A38" s="9">
        <v>34</v>
      </c>
      <c r="B38" s="30" t="s">
        <v>30</v>
      </c>
      <c r="C38" s="30"/>
      <c r="D38" s="30"/>
      <c r="E38" s="4">
        <f>+'2024.terv_bruttó_2.2'!O38</f>
        <v>0</v>
      </c>
      <c r="F38" s="27">
        <f>+'2024.terv_bruttó_2.2'!P38</f>
        <v>0</v>
      </c>
      <c r="G38" s="4">
        <f>+'2024.terv_bruttó_2.2'!Q38</f>
        <v>0</v>
      </c>
      <c r="H38" s="5"/>
      <c r="I38" s="5"/>
    </row>
    <row r="39" spans="1:11" x14ac:dyDescent="0.3">
      <c r="A39" s="9">
        <v>35</v>
      </c>
      <c r="B39" s="30" t="s">
        <v>57</v>
      </c>
      <c r="C39" s="30"/>
      <c r="D39" s="30"/>
      <c r="E39" s="4">
        <f>+'2024.terv_bruttó_2.2'!O39</f>
        <v>31729620</v>
      </c>
      <c r="F39" s="27">
        <f>+'2024.terv_bruttó_2.2'!P39</f>
        <v>0</v>
      </c>
      <c r="G39" s="4">
        <f>+'2024.terv_bruttó_2.2'!Q39</f>
        <v>31729620</v>
      </c>
      <c r="H39" s="5"/>
      <c r="I39" s="5"/>
    </row>
    <row r="40" spans="1:11" x14ac:dyDescent="0.3">
      <c r="A40" s="40">
        <v>36</v>
      </c>
      <c r="B40" s="43" t="s">
        <v>48</v>
      </c>
      <c r="C40" s="44"/>
      <c r="D40" s="45"/>
      <c r="E40" s="4">
        <f>+'2024.terv_bruttó_2.2'!O40</f>
        <v>3975771770</v>
      </c>
      <c r="F40" s="46"/>
      <c r="G40" s="47"/>
      <c r="H40" s="5"/>
      <c r="I40" s="5"/>
    </row>
    <row r="41" spans="1:11" x14ac:dyDescent="0.3">
      <c r="A41" s="41"/>
      <c r="B41" s="52" t="s">
        <v>50</v>
      </c>
      <c r="C41" s="52"/>
      <c r="D41" s="52"/>
      <c r="E41" s="4">
        <f>+'2024.terv_bruttó_2.2'!O41</f>
        <v>3975771770</v>
      </c>
      <c r="F41" s="48"/>
      <c r="G41" s="49"/>
      <c r="H41" s="5"/>
      <c r="I41" s="5"/>
    </row>
    <row r="42" spans="1:11" x14ac:dyDescent="0.3">
      <c r="A42" s="41"/>
      <c r="B42" s="52" t="s">
        <v>8</v>
      </c>
      <c r="C42" s="52"/>
      <c r="D42" s="17" t="s">
        <v>31</v>
      </c>
      <c r="E42" s="4">
        <f>+'2024.terv_bruttó_2.2'!O42</f>
        <v>1389343170</v>
      </c>
      <c r="F42" s="48"/>
      <c r="G42" s="49"/>
      <c r="H42" s="5"/>
      <c r="I42" s="5"/>
    </row>
    <row r="43" spans="1:11" x14ac:dyDescent="0.3">
      <c r="A43" s="41"/>
      <c r="B43" s="52"/>
      <c r="C43" s="52"/>
      <c r="D43" s="17" t="s">
        <v>32</v>
      </c>
      <c r="E43" s="4">
        <f>+'2024.terv_bruttó_2.2'!O43</f>
        <v>2554698980</v>
      </c>
      <c r="F43" s="48"/>
      <c r="G43" s="49"/>
      <c r="H43" s="5"/>
      <c r="I43" s="5"/>
    </row>
    <row r="44" spans="1:11" ht="26.4" x14ac:dyDescent="0.3">
      <c r="A44" s="42"/>
      <c r="B44" s="52" t="s">
        <v>33</v>
      </c>
      <c r="C44" s="52"/>
      <c r="D44" s="17" t="s">
        <v>57</v>
      </c>
      <c r="E44" s="4">
        <f>+'2024.terv_bruttó_2.2'!O44</f>
        <v>31729620</v>
      </c>
      <c r="F44" s="50"/>
      <c r="G44" s="51"/>
      <c r="H44" s="5"/>
      <c r="I44" s="5"/>
    </row>
    <row r="45" spans="1:11" x14ac:dyDescent="0.3">
      <c r="H45" s="5"/>
      <c r="I45" s="5"/>
    </row>
    <row r="46" spans="1:11" x14ac:dyDescent="0.3">
      <c r="H46" s="5"/>
      <c r="I46" s="5"/>
    </row>
    <row r="47" spans="1:11" s="2" customFormat="1" x14ac:dyDescent="0.3">
      <c r="F47" s="6"/>
      <c r="H47" s="5"/>
      <c r="I47" s="5"/>
      <c r="J47" s="6"/>
      <c r="K47" s="6"/>
    </row>
    <row r="48" spans="1:11" s="2" customFormat="1" x14ac:dyDescent="0.3">
      <c r="F48" s="6"/>
      <c r="H48" s="6"/>
      <c r="I48" s="6"/>
      <c r="J48" s="6"/>
      <c r="K48" s="6"/>
    </row>
    <row r="49" spans="5:11" s="2" customFormat="1" x14ac:dyDescent="0.3">
      <c r="F49" s="6"/>
      <c r="H49" s="6"/>
      <c r="I49" s="6"/>
      <c r="J49" s="6"/>
      <c r="K49" s="6"/>
    </row>
    <row r="55" spans="5:11" x14ac:dyDescent="0.3">
      <c r="E55" s="19"/>
      <c r="F55" s="19"/>
    </row>
    <row r="56" spans="5:11" x14ac:dyDescent="0.3">
      <c r="E56" s="19"/>
      <c r="F56" s="19"/>
    </row>
    <row r="57" spans="5:11" x14ac:dyDescent="0.3">
      <c r="E57" s="19"/>
      <c r="F57" s="19"/>
    </row>
    <row r="58" spans="5:11" x14ac:dyDescent="0.3">
      <c r="E58" s="19"/>
      <c r="F58" s="19"/>
    </row>
    <row r="59" spans="5:11" x14ac:dyDescent="0.3">
      <c r="E59" s="19"/>
      <c r="F59" s="19"/>
    </row>
    <row r="60" spans="5:11" x14ac:dyDescent="0.3">
      <c r="E60" s="19"/>
      <c r="F60" s="19"/>
    </row>
    <row r="61" spans="5:11" x14ac:dyDescent="0.3">
      <c r="E61" s="19"/>
      <c r="F61" s="19"/>
    </row>
    <row r="62" spans="5:11" x14ac:dyDescent="0.3">
      <c r="E62" s="19"/>
      <c r="F62" s="19"/>
    </row>
    <row r="63" spans="5:11" x14ac:dyDescent="0.3">
      <c r="E63" s="19"/>
      <c r="F63" s="19"/>
    </row>
    <row r="64" spans="5:11" x14ac:dyDescent="0.3">
      <c r="E64" s="19"/>
      <c r="F64" s="19"/>
    </row>
    <row r="65" spans="5:6" x14ac:dyDescent="0.3">
      <c r="E65" s="19"/>
      <c r="F65" s="19"/>
    </row>
    <row r="66" spans="5:6" x14ac:dyDescent="0.3">
      <c r="E66" s="19"/>
      <c r="F66" s="19"/>
    </row>
    <row r="67" spans="5:6" x14ac:dyDescent="0.3">
      <c r="E67" s="19"/>
      <c r="F67" s="19"/>
    </row>
    <row r="68" spans="5:6" x14ac:dyDescent="0.3">
      <c r="E68" s="19"/>
      <c r="F68" s="19"/>
    </row>
    <row r="69" spans="5:6" x14ac:dyDescent="0.3">
      <c r="E69" s="19"/>
      <c r="F69" s="19"/>
    </row>
    <row r="70" spans="5:6" x14ac:dyDescent="0.3">
      <c r="E70" s="19"/>
      <c r="F70" s="19"/>
    </row>
    <row r="71" spans="5:6" x14ac:dyDescent="0.3">
      <c r="E71" s="19"/>
      <c r="F71" s="19"/>
    </row>
    <row r="72" spans="5:6" x14ac:dyDescent="0.3">
      <c r="E72" s="19"/>
      <c r="F72" s="19"/>
    </row>
    <row r="73" spans="5:6" x14ac:dyDescent="0.3">
      <c r="E73" s="19"/>
      <c r="F73" s="19"/>
    </row>
  </sheetData>
  <mergeCells count="44">
    <mergeCell ref="B39:D39"/>
    <mergeCell ref="A40:A44"/>
    <mergeCell ref="B40:D40"/>
    <mergeCell ref="F40:G44"/>
    <mergeCell ref="B41:D41"/>
    <mergeCell ref="B42:C42"/>
    <mergeCell ref="B43:C43"/>
    <mergeCell ref="B44:C44"/>
    <mergeCell ref="B38:D38"/>
    <mergeCell ref="B27:D27"/>
    <mergeCell ref="C28:D28"/>
    <mergeCell ref="C29:D29"/>
    <mergeCell ref="C30:D30"/>
    <mergeCell ref="B31:D31"/>
    <mergeCell ref="B32:D32"/>
    <mergeCell ref="B33:D33"/>
    <mergeCell ref="B34:D34"/>
    <mergeCell ref="B35:D35"/>
    <mergeCell ref="B36:D36"/>
    <mergeCell ref="B37:D37"/>
    <mergeCell ref="B26:D26"/>
    <mergeCell ref="C15:D15"/>
    <mergeCell ref="C16:D16"/>
    <mergeCell ref="C17:D17"/>
    <mergeCell ref="B18:D18"/>
    <mergeCell ref="B19:D19"/>
    <mergeCell ref="C20:D20"/>
    <mergeCell ref="C21:D21"/>
    <mergeCell ref="C22:D22"/>
    <mergeCell ref="B23:D23"/>
    <mergeCell ref="B24:D24"/>
    <mergeCell ref="B25:D25"/>
    <mergeCell ref="C14:D14"/>
    <mergeCell ref="A2:G2"/>
    <mergeCell ref="B4:D4"/>
    <mergeCell ref="B5:D5"/>
    <mergeCell ref="B6:D6"/>
    <mergeCell ref="C7:D7"/>
    <mergeCell ref="C8:D8"/>
    <mergeCell ref="C9:D9"/>
    <mergeCell ref="B10:D10"/>
    <mergeCell ref="B11:D11"/>
    <mergeCell ref="B12:D12"/>
    <mergeCell ref="C13:D13"/>
  </mergeCells>
  <printOptions horizontalCentered="1"/>
  <pageMargins left="0.23622047244094491" right="0.15748031496062992" top="0.78740157480314965" bottom="0" header="0.19685039370078741" footer="0.19685039370078741"/>
  <pageSetup paperSize="9" scale="56" orientation="landscape" r:id="rId1"/>
  <headerFooter alignWithMargins="0">
    <oddHeader xml:space="preserve">&amp;R&amp;"Times New Roman,Normál"&amp;12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2024.terv_nettó_2.2</vt:lpstr>
      <vt:lpstr>2024.terv_bruttó_2.2</vt:lpstr>
      <vt:lpstr>2024.terv_nettó_2.1</vt:lpstr>
      <vt:lpstr>2024.terv_bruttó_2.1</vt:lpstr>
      <vt:lpstr>'2024.terv_bruttó_2.1'!Nyomtatási_terület</vt:lpstr>
      <vt:lpstr>'2024.terv_bruttó_2.2'!Nyomtatási_terület</vt:lpstr>
      <vt:lpstr>'2024.terv_nettó_2.1'!Nyomtatási_terület</vt:lpstr>
      <vt:lpstr>'2024.terv_nettó_2.2'!Nyomtatási_terület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 Péter</dc:creator>
  <cp:lastModifiedBy>Bognár Tamás</cp:lastModifiedBy>
  <cp:lastPrinted>2020-03-31T09:47:32Z</cp:lastPrinted>
  <dcterms:created xsi:type="dcterms:W3CDTF">2019-03-06T08:11:35Z</dcterms:created>
  <dcterms:modified xsi:type="dcterms:W3CDTF">2023-12-21T12:27:37Z</dcterms:modified>
</cp:coreProperties>
</file>