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VagyongazdO\Inghasz\DékányA\BFVK 2024\FPH058_403_2024_BFVK_éves szerződései\BFVK_2024_Éves szerződés\BFVK indítás 2024\"/>
    </mc:Choice>
  </mc:AlternateContent>
  <xr:revisionPtr revIDLastSave="0" documentId="8_{CD7036B2-493D-4FDD-9B7E-A75072992A3C}" xr6:coauthVersionLast="47" xr6:coauthVersionMax="47" xr10:uidLastSave="{00000000-0000-0000-0000-000000000000}"/>
  <bookViews>
    <workbookView xWindow="-110" yWindow="-110" windowWidth="19420" windowHeight="10420" xr2:uid="{651D9297-A1F1-44DD-BD6D-48B59BB4FB7A}"/>
  </bookViews>
  <sheets>
    <sheet name="3. sz. m. Bevételi terv 2024" sheetId="3" r:id="rId1"/>
  </sheets>
  <definedNames>
    <definedName name="_xlnm._FilterDatabase" localSheetId="0" hidden="1">'3. sz. m. Bevételi terv 2024'!$A$3:$Q$195</definedName>
    <definedName name="_xlnm.Print_Titles" localSheetId="0">'3. sz. m. Bevételi terv 2024'!$1:$3</definedName>
    <definedName name="_xlnm.Print_Area" localSheetId="0">'3. sz. m. Bevételi terv 2024'!$A$1:$O$158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0" i="3" l="1"/>
  <c r="H200" i="3" l="1"/>
  <c r="H197" i="3"/>
  <c r="K26" i="3" l="1"/>
  <c r="K27" i="3"/>
  <c r="K35" i="3"/>
  <c r="K38" i="3"/>
  <c r="M38" i="3" s="1"/>
  <c r="K72" i="3"/>
  <c r="M72" i="3" s="1"/>
  <c r="M57" i="3"/>
  <c r="K139" i="3" l="1"/>
  <c r="M139" i="3" s="1"/>
  <c r="K150" i="3"/>
  <c r="M150" i="3" s="1"/>
  <c r="K151" i="3"/>
  <c r="M151" i="3" s="1"/>
  <c r="K140" i="3"/>
  <c r="M140" i="3" s="1"/>
  <c r="K136" i="3"/>
  <c r="M136" i="3" s="1"/>
  <c r="K121" i="3"/>
  <c r="M121" i="3" s="1"/>
  <c r="K107" i="3"/>
  <c r="M107" i="3" s="1"/>
  <c r="K143" i="3"/>
  <c r="M143" i="3" s="1"/>
  <c r="K144" i="3"/>
  <c r="M144" i="3" s="1"/>
  <c r="K145" i="3"/>
  <c r="M145" i="3" s="1"/>
  <c r="K147" i="3"/>
  <c r="M147" i="3" s="1"/>
  <c r="K148" i="3"/>
  <c r="M148" i="3" s="1"/>
  <c r="K161" i="3"/>
  <c r="K162" i="3"/>
  <c r="K149" i="3"/>
  <c r="M149" i="3" s="1"/>
  <c r="K163" i="3"/>
  <c r="K152" i="3"/>
  <c r="M152" i="3" s="1"/>
  <c r="K142" i="3"/>
  <c r="M142" i="3" s="1"/>
  <c r="K135" i="3"/>
  <c r="M135" i="3" s="1"/>
  <c r="K137" i="3"/>
  <c r="M137" i="3" s="1"/>
  <c r="K138" i="3"/>
  <c r="M138" i="3" s="1"/>
  <c r="K141" i="3"/>
  <c r="M141" i="3" s="1"/>
  <c r="K134" i="3"/>
  <c r="M134" i="3" s="1"/>
  <c r="K133" i="3"/>
  <c r="M133" i="3" s="1"/>
  <c r="K103" i="3"/>
  <c r="M103" i="3" s="1"/>
  <c r="K104" i="3"/>
  <c r="M104" i="3" s="1"/>
  <c r="K105" i="3"/>
  <c r="M105" i="3" s="1"/>
  <c r="K106" i="3"/>
  <c r="M106" i="3" s="1"/>
  <c r="K153" i="3"/>
  <c r="K154" i="3"/>
  <c r="K108" i="3"/>
  <c r="K109" i="3"/>
  <c r="K110" i="3"/>
  <c r="K155" i="3"/>
  <c r="K111" i="3"/>
  <c r="K112" i="3"/>
  <c r="K113" i="3"/>
  <c r="K114" i="3"/>
  <c r="K115" i="3"/>
  <c r="K116" i="3"/>
  <c r="K117" i="3"/>
  <c r="K118" i="3"/>
  <c r="K156" i="3"/>
  <c r="K119" i="3"/>
  <c r="M119" i="3" s="1"/>
  <c r="K157" i="3"/>
  <c r="K120" i="3"/>
  <c r="M120" i="3" s="1"/>
  <c r="K158" i="3"/>
  <c r="K159" i="3"/>
  <c r="K122" i="3"/>
  <c r="M122" i="3" s="1"/>
  <c r="K123" i="3"/>
  <c r="M123" i="3" s="1"/>
  <c r="K124" i="3"/>
  <c r="M124" i="3" s="1"/>
  <c r="K125" i="3"/>
  <c r="M125" i="3" s="1"/>
  <c r="K126" i="3"/>
  <c r="M126" i="3" s="1"/>
  <c r="K127" i="3"/>
  <c r="M127" i="3" s="1"/>
  <c r="K128" i="3"/>
  <c r="M128" i="3" s="1"/>
  <c r="K129" i="3"/>
  <c r="M129" i="3" s="1"/>
  <c r="K130" i="3"/>
  <c r="K131" i="3"/>
  <c r="M131" i="3" s="1"/>
  <c r="K132" i="3"/>
  <c r="M132" i="3" s="1"/>
  <c r="K102" i="3"/>
  <c r="M102" i="3" s="1"/>
  <c r="M174" i="3"/>
  <c r="M173" i="3"/>
  <c r="M172" i="3"/>
  <c r="K171" i="3"/>
  <c r="M171" i="3" l="1"/>
  <c r="K40" i="3" l="1"/>
  <c r="M40" i="3" s="1"/>
  <c r="K16" i="3"/>
  <c r="M16" i="3" s="1"/>
  <c r="M27" i="3"/>
  <c r="M26" i="3"/>
  <c r="H201" i="3" l="1"/>
  <c r="K195" i="3"/>
  <c r="K194" i="3"/>
  <c r="K193" i="3"/>
  <c r="K192" i="3"/>
  <c r="K191" i="3"/>
  <c r="K190" i="3"/>
  <c r="K189" i="3"/>
  <c r="K188" i="3"/>
  <c r="K187" i="3"/>
  <c r="K186" i="3"/>
  <c r="K185" i="3"/>
  <c r="K184" i="3"/>
  <c r="M184" i="3" s="1"/>
  <c r="K183" i="3"/>
  <c r="K182" i="3"/>
  <c r="M182" i="3" s="1"/>
  <c r="M163" i="3"/>
  <c r="M162" i="3"/>
  <c r="M161" i="3"/>
  <c r="M146" i="3"/>
  <c r="M160" i="3"/>
  <c r="M130" i="3"/>
  <c r="M159" i="3"/>
  <c r="M158" i="3"/>
  <c r="M157" i="3"/>
  <c r="M156" i="3"/>
  <c r="M118" i="3"/>
  <c r="M117" i="3"/>
  <c r="M116" i="3"/>
  <c r="M115" i="3"/>
  <c r="M114" i="3"/>
  <c r="M113" i="3"/>
  <c r="M112" i="3"/>
  <c r="M111" i="3"/>
  <c r="M155" i="3"/>
  <c r="M110" i="3"/>
  <c r="M109" i="3"/>
  <c r="M108" i="3"/>
  <c r="M154" i="3"/>
  <c r="M153" i="3"/>
  <c r="K170" i="3"/>
  <c r="M170" i="3" s="1"/>
  <c r="M181" i="3"/>
  <c r="K180" i="3"/>
  <c r="M180" i="3" s="1"/>
  <c r="K179" i="3"/>
  <c r="M179" i="3" s="1"/>
  <c r="M178" i="3"/>
  <c r="M99" i="3"/>
  <c r="M169" i="3"/>
  <c r="M168" i="3"/>
  <c r="M167" i="3"/>
  <c r="K166" i="3"/>
  <c r="M166" i="3" s="1"/>
  <c r="K177" i="3"/>
  <c r="M177" i="3" s="1"/>
  <c r="M165" i="3"/>
  <c r="K176" i="3"/>
  <c r="M176" i="3" s="1"/>
  <c r="K164" i="3"/>
  <c r="M164" i="3" s="1"/>
  <c r="M175" i="3"/>
  <c r="K98" i="3"/>
  <c r="M98" i="3" s="1"/>
  <c r="Q97" i="3"/>
  <c r="K97" i="3"/>
  <c r="Q96" i="3"/>
  <c r="K96" i="3"/>
  <c r="Q95" i="3"/>
  <c r="K95" i="3"/>
  <c r="Q94" i="3"/>
  <c r="K94" i="3"/>
  <c r="K93" i="3"/>
  <c r="M93" i="3" s="1"/>
  <c r="K92" i="3"/>
  <c r="M92" i="3" s="1"/>
  <c r="K91" i="3"/>
  <c r="M91" i="3" s="1"/>
  <c r="K90" i="3"/>
  <c r="M90" i="3" s="1"/>
  <c r="Q89" i="3"/>
  <c r="K89" i="3"/>
  <c r="Q88" i="3"/>
  <c r="K88" i="3"/>
  <c r="M87" i="3"/>
  <c r="Q86" i="3"/>
  <c r="K86" i="3"/>
  <c r="Q85" i="3"/>
  <c r="K85" i="3"/>
  <c r="Q84" i="3"/>
  <c r="K84" i="3"/>
  <c r="K83" i="3"/>
  <c r="M83" i="3" s="1"/>
  <c r="K82" i="3"/>
  <c r="M82" i="3" s="1"/>
  <c r="K81" i="3"/>
  <c r="M81" i="3" s="1"/>
  <c r="K80" i="3"/>
  <c r="M80" i="3" s="1"/>
  <c r="K79" i="3"/>
  <c r="M78" i="3"/>
  <c r="K77" i="3"/>
  <c r="M77" i="3" s="1"/>
  <c r="M76" i="3"/>
  <c r="K75" i="3"/>
  <c r="M75" i="3" s="1"/>
  <c r="Q74" i="3"/>
  <c r="K74" i="3"/>
  <c r="Q73" i="3"/>
  <c r="K73" i="3"/>
  <c r="Q71" i="3"/>
  <c r="K71" i="3"/>
  <c r="M70" i="3"/>
  <c r="K69" i="3"/>
  <c r="M69" i="3" s="1"/>
  <c r="K68" i="3"/>
  <c r="M68" i="3" s="1"/>
  <c r="Q67" i="3"/>
  <c r="K67" i="3"/>
  <c r="Q66" i="3"/>
  <c r="K66" i="3"/>
  <c r="Q65" i="3"/>
  <c r="K65" i="3"/>
  <c r="K64" i="3"/>
  <c r="M64" i="3" s="1"/>
  <c r="Q63" i="3"/>
  <c r="K63" i="3"/>
  <c r="K62" i="3"/>
  <c r="M62" i="3" s="1"/>
  <c r="K61" i="3"/>
  <c r="M61" i="3" s="1"/>
  <c r="Q60" i="3"/>
  <c r="K60" i="3"/>
  <c r="M59" i="3"/>
  <c r="Q58" i="3"/>
  <c r="K58" i="3"/>
  <c r="Q56" i="3"/>
  <c r="K56" i="3"/>
  <c r="Q55" i="3"/>
  <c r="K55" i="3"/>
  <c r="K54" i="3"/>
  <c r="M54" i="3" s="1"/>
  <c r="K53" i="3"/>
  <c r="M53" i="3" s="1"/>
  <c r="K52" i="3"/>
  <c r="M52" i="3" s="1"/>
  <c r="Q51" i="3"/>
  <c r="K51" i="3"/>
  <c r="K50" i="3"/>
  <c r="M50" i="3" s="1"/>
  <c r="K49" i="3"/>
  <c r="M49" i="3" s="1"/>
  <c r="K48" i="3"/>
  <c r="M48" i="3" s="1"/>
  <c r="K47" i="3"/>
  <c r="M47" i="3" s="1"/>
  <c r="M46" i="3"/>
  <c r="M45" i="3"/>
  <c r="K44" i="3"/>
  <c r="M44" i="3" s="1"/>
  <c r="Q43" i="3"/>
  <c r="K43" i="3"/>
  <c r="M42" i="3"/>
  <c r="K41" i="3"/>
  <c r="M41" i="3" s="1"/>
  <c r="Q39" i="3"/>
  <c r="K39" i="3"/>
  <c r="Q37" i="3"/>
  <c r="K37" i="3"/>
  <c r="K36" i="3"/>
  <c r="M36" i="3" s="1"/>
  <c r="M35" i="3"/>
  <c r="Q34" i="3"/>
  <c r="K34" i="3"/>
  <c r="K33" i="3"/>
  <c r="M33" i="3" s="1"/>
  <c r="K32" i="3"/>
  <c r="M32" i="3" s="1"/>
  <c r="Q31" i="3"/>
  <c r="K31" i="3"/>
  <c r="K30" i="3"/>
  <c r="M30" i="3" s="1"/>
  <c r="Q29" i="3"/>
  <c r="K29" i="3"/>
  <c r="K28" i="3"/>
  <c r="M28" i="3" s="1"/>
  <c r="K25" i="3"/>
  <c r="M25" i="3" s="1"/>
  <c r="Q24" i="3"/>
  <c r="K24" i="3"/>
  <c r="K23" i="3"/>
  <c r="M23" i="3" s="1"/>
  <c r="K22" i="3"/>
  <c r="M22" i="3" s="1"/>
  <c r="Q21" i="3"/>
  <c r="K21" i="3"/>
  <c r="Q20" i="3"/>
  <c r="K20" i="3"/>
  <c r="K19" i="3"/>
  <c r="M19" i="3" s="1"/>
  <c r="Q18" i="3"/>
  <c r="K18" i="3"/>
  <c r="K17" i="3"/>
  <c r="M17" i="3" s="1"/>
  <c r="K15" i="3"/>
  <c r="M15" i="3" s="1"/>
  <c r="K14" i="3"/>
  <c r="M14" i="3" s="1"/>
  <c r="K13" i="3"/>
  <c r="M13" i="3" s="1"/>
  <c r="K12" i="3"/>
  <c r="M12" i="3" s="1"/>
  <c r="K11" i="3"/>
  <c r="M11" i="3" s="1"/>
  <c r="K10" i="3"/>
  <c r="M10" i="3" s="1"/>
  <c r="K9" i="3"/>
  <c r="M9" i="3" s="1"/>
  <c r="Q8" i="3"/>
  <c r="K8" i="3"/>
  <c r="K7" i="3"/>
  <c r="M7" i="3" s="1"/>
  <c r="K6" i="3"/>
  <c r="M6" i="3" s="1"/>
  <c r="K5" i="3"/>
  <c r="M5" i="3" s="1"/>
  <c r="K4" i="3"/>
  <c r="M4" i="3" s="1"/>
  <c r="M31" i="3" l="1"/>
  <c r="M34" i="3"/>
  <c r="M37" i="3"/>
  <c r="M55" i="3"/>
  <c r="M58" i="3"/>
  <c r="M66" i="3"/>
  <c r="M85" i="3"/>
  <c r="M51" i="3"/>
  <c r="M60" i="3"/>
  <c r="M63" i="3"/>
  <c r="M71" i="3"/>
  <c r="M21" i="3"/>
  <c r="M24" i="3"/>
  <c r="M73" i="3"/>
  <c r="M88" i="3"/>
  <c r="M94" i="3"/>
  <c r="M74" i="3"/>
  <c r="M89" i="3"/>
  <c r="M95" i="3"/>
  <c r="M29" i="3"/>
  <c r="M39" i="3"/>
  <c r="M43" i="3"/>
  <c r="M56" i="3"/>
  <c r="M65" i="3"/>
  <c r="M67" i="3"/>
  <c r="M84" i="3"/>
  <c r="M86" i="3"/>
  <c r="M8" i="3"/>
  <c r="M197" i="3" s="1"/>
  <c r="M20" i="3"/>
  <c r="M18" i="3"/>
  <c r="M97" i="3"/>
  <c r="M79" i="3"/>
  <c r="M201" i="3"/>
  <c r="M96" i="3"/>
  <c r="H202" i="3"/>
  <c r="M200" i="3" l="1"/>
  <c r="M202" i="3" l="1"/>
</calcChain>
</file>

<file path=xl/sharedStrings.xml><?xml version="1.0" encoding="utf-8"?>
<sst xmlns="http://schemas.openxmlformats.org/spreadsheetml/2006/main" count="1348" uniqueCount="804">
  <si>
    <t>Adatok Ft-ban</t>
  </si>
  <si>
    <t>Sorszám</t>
  </si>
  <si>
    <t xml:space="preserve">Szerződés </t>
  </si>
  <si>
    <t>Szerződő fél</t>
  </si>
  <si>
    <t>KSH Index</t>
  </si>
  <si>
    <t>kategória</t>
  </si>
  <si>
    <t>megjegyzés</t>
  </si>
  <si>
    <t>Indexálás előtti hónapok sz.</t>
  </si>
  <si>
    <t>Indexálás utáni hónapok sz.</t>
  </si>
  <si>
    <t>típusa</t>
  </si>
  <si>
    <t>tárgya</t>
  </si>
  <si>
    <t>neve</t>
  </si>
  <si>
    <t>címe</t>
  </si>
  <si>
    <t>1.</t>
  </si>
  <si>
    <t>bérleti</t>
  </si>
  <si>
    <t>Budapest VI., Liszt Ferenc u. 10. szám alatti 47 m2 nem lakás céljára szolgáló helyiség</t>
  </si>
  <si>
    <t xml:space="preserve">"Esély a XXI. Században" Művészeti-Oktatási Kulturális Közéleti Alapítvány </t>
  </si>
  <si>
    <t>1081 Budapest, Fiumei út 25.</t>
  </si>
  <si>
    <t>bérlet</t>
  </si>
  <si>
    <t>2.</t>
  </si>
  <si>
    <t>Budapest VII., Murányi u. 10. sz. alatti 1945 m2 nem lakás céljára szolgáló helyiség</t>
  </si>
  <si>
    <t>"Schola Europa Akadémia" Szakközépiskola</t>
  </si>
  <si>
    <t>1126 Budapest, Beethoven u. 7-9.</t>
  </si>
  <si>
    <t>3.</t>
  </si>
  <si>
    <t>bérleti díj</t>
  </si>
  <si>
    <t>4.</t>
  </si>
  <si>
    <t>Indexálás évente január 1.-től</t>
  </si>
  <si>
    <t>5.</t>
  </si>
  <si>
    <t>Budapest XIII., Váci út 87. sz. alatti 287 m2 nem lakás céljára szolgáló helyiség</t>
  </si>
  <si>
    <t>Arany Angyal Patika Bt.</t>
  </si>
  <si>
    <t>1139 Budapest, Váci út 87.</t>
  </si>
  <si>
    <t>6.</t>
  </si>
  <si>
    <t>Budapest, VIII., Orczy út 30. 443 m2 nem lakás céljára szolgáló helyiség</t>
  </si>
  <si>
    <t xml:space="preserve">Árbi Szolgáltató Kft. </t>
  </si>
  <si>
    <t>1077 Budapest, Almássy tér 17.</t>
  </si>
  <si>
    <t>7.</t>
  </si>
  <si>
    <t>8.</t>
  </si>
  <si>
    <t>Budapest IV., Váci út 8-12. 2000 m2 telek</t>
  </si>
  <si>
    <t>Autó Újpest Kft.</t>
  </si>
  <si>
    <t>Indexálás évente április 1.-től</t>
  </si>
  <si>
    <t>9.</t>
  </si>
  <si>
    <t>10.</t>
  </si>
  <si>
    <t>11.</t>
  </si>
  <si>
    <t>12.</t>
  </si>
  <si>
    <t>13.</t>
  </si>
  <si>
    <t>Budapest V., Kossuth Lajos utca 3. (Szép utca 1.) sz. alatti 35 m2 nem lakás céljára szolgáló helyiség</t>
  </si>
  <si>
    <t>Belváros-Lipótváros Bp. Főv. V. ker. Önkormányzat</t>
  </si>
  <si>
    <t>1051 Budapest, Erzsébet tér 4.</t>
  </si>
  <si>
    <t>14.</t>
  </si>
  <si>
    <t>Budapest VII., Károly krt. 13-15. sz. alatti 362 m2 nem lakás céljára szolgáló helyiség</t>
  </si>
  <si>
    <t>BENU Madách téri Gyógyszertárak Zrt.</t>
  </si>
  <si>
    <t>1089 Budapest, Bláthy Ottó u. 9.</t>
  </si>
  <si>
    <t>15.</t>
  </si>
  <si>
    <t>16.</t>
  </si>
  <si>
    <t>Budapest V., Bajcsy Zs.út 36-38. sz. alatti 78 m2 nem lakás céljára szolgáló helyiség</t>
  </si>
  <si>
    <t>Budapest Film Zrt.</t>
  </si>
  <si>
    <t>1054 Budapest, Bajcsy Zsilinszky út 36-38.</t>
  </si>
  <si>
    <t>17.</t>
  </si>
  <si>
    <t>Budapest V., Bajcsy Zs.út 36-38. sz. alatti 360 m2 nem lakás céljára szolgáló helyiség</t>
  </si>
  <si>
    <t>1055 Budapest, Bajcsy Zsilinszky út 36-38.</t>
  </si>
  <si>
    <t>18.</t>
  </si>
  <si>
    <t>Budapest III., Selmeci u. 14-16. 919m2</t>
  </si>
  <si>
    <t>Budapesti Fesztivál Zenekar Alapítvány</t>
  </si>
  <si>
    <t>1033 Budapest, Polgár u. 8-10.</t>
  </si>
  <si>
    <t>19.</t>
  </si>
  <si>
    <t>Budapest I., Úri u. 3. 93 m2 nem lakás céljára szolgáló helyiség</t>
  </si>
  <si>
    <t>CBA Budavár Kft.</t>
  </si>
  <si>
    <t xml:space="preserve">1028 Budapest, Hidegkúti út 167. </t>
  </si>
  <si>
    <t>20.</t>
  </si>
  <si>
    <t>Budapest V., Balassi u. 15-17. sz. alatti 337 m2 + 56,55 m2 nem lakás céljára szolgáló helyiség</t>
  </si>
  <si>
    <t>Cirko Film-Másképp Alapítvány</t>
  </si>
  <si>
    <t>1055 Budapest, Balassi u. 15-17.</t>
  </si>
  <si>
    <t>21.</t>
  </si>
  <si>
    <t>Budapest  I., Vérmező utca 8. sz. alatti 81 m2 nem lakás céljára szolgáló helyiség</t>
  </si>
  <si>
    <t>Copy Guru Kft.</t>
  </si>
  <si>
    <t>1088 Budapest, Szentkirályi u. 38.</t>
  </si>
  <si>
    <t>22.</t>
  </si>
  <si>
    <t>Budapest XX., Török Flóris utca 74</t>
  </si>
  <si>
    <t>1124 Budapest, Stromfeld Aurél út 9</t>
  </si>
  <si>
    <t>23.</t>
  </si>
  <si>
    <t>Budapest XIV., Sárrét park 6. 20 m2 tetőfelület</t>
  </si>
  <si>
    <t>Digi Kft.</t>
  </si>
  <si>
    <t>1134 Budapest, Váci út 35.</t>
  </si>
  <si>
    <t>24.</t>
  </si>
  <si>
    <t>Csepeli Plakát Kft.</t>
  </si>
  <si>
    <t>26.</t>
  </si>
  <si>
    <t>Budapest XIII., Kassák Lajos u. 78. sz. alatti 76,27 m2 nem lakás céljára szolgáló helyiség</t>
  </si>
  <si>
    <t>1134 Budapest, Kassák Lajos utca 78</t>
  </si>
  <si>
    <t>27.</t>
  </si>
  <si>
    <t>Budapest III., Csobánka tér 3. sz. alatti 111 m2 nem lakás céljára szolgáló helyiség</t>
  </si>
  <si>
    <t>Csobán Gyógyszer Kft.</t>
  </si>
  <si>
    <t>1073 Budapest, Erzsébet krt. 50.3.1.</t>
  </si>
  <si>
    <t>28.</t>
  </si>
  <si>
    <t>Budapest XIV., Ungvár utca 22/B sz. alatti 19 m2 nem lakás céljára szolgáló helyiség</t>
  </si>
  <si>
    <t>Delante Kft.</t>
  </si>
  <si>
    <t>Indexálás évente március 1.-től</t>
  </si>
  <si>
    <t>30.</t>
  </si>
  <si>
    <t>Budapest VI., Andrássy út 84. sz. alatti 285 m2 nem lakás céljára szolgáló helyiség</t>
  </si>
  <si>
    <t>Dihu Kft.</t>
  </si>
  <si>
    <t>1135 Budapest, Jász u. 33-25.</t>
  </si>
  <si>
    <t>31.</t>
  </si>
  <si>
    <t>használati díj</t>
  </si>
  <si>
    <t>33.</t>
  </si>
  <si>
    <t>Budapest XI., Keveháza u.19-21. sz.alatt található 12,5 m2 nem lakás céljára szolgáló helyiség</t>
  </si>
  <si>
    <t>Dr. Tutuianu Dimitru</t>
  </si>
  <si>
    <t>XI. Budapest, Keveháza u. 19-21. I.em 121.</t>
  </si>
  <si>
    <t>34.</t>
  </si>
  <si>
    <t>Budapest III., Vöröskereszt u. 11. sz. alatti 235 m2 nem lakás céljára szolgáló helyiség</t>
  </si>
  <si>
    <t>DrugStore Patika Kft.</t>
  </si>
  <si>
    <t>1151 Budapest, Fő út 62.</t>
  </si>
  <si>
    <t>36.</t>
  </si>
  <si>
    <t>Budapest III., Csobánka tér 3. sz. alatti 30 m2 nem lakás céljára szolgáló helyiség</t>
  </si>
  <si>
    <t>1033 Budapest, Matróz u. 4. IX. em. 25.</t>
  </si>
  <si>
    <t>37.</t>
  </si>
  <si>
    <t>Budapest V., Curia u. 3. sz. alatti 695 m2 nem lakás céljára szolgáló helyiség</t>
  </si>
  <si>
    <t>ENVIRODUNA Beruházás Előkészítő Kft.</t>
  </si>
  <si>
    <t>1053 Budapest, Curia u. 3.</t>
  </si>
  <si>
    <t>38.</t>
  </si>
  <si>
    <t>39.</t>
  </si>
  <si>
    <t>41.</t>
  </si>
  <si>
    <t>Budapest IX., Dési Huber utca 7. szám alatti 104 m2 nem lakás céljára szolgáló helyiség</t>
  </si>
  <si>
    <t>Floyd &amp; Harris Kft.</t>
  </si>
  <si>
    <t>1098 Budapest, Üllői út 149.II.12.</t>
  </si>
  <si>
    <t>Indexálás évente március 25.-től</t>
  </si>
  <si>
    <t>42.</t>
  </si>
  <si>
    <t>Függetlenül Egymással Közhasznú Egyesület</t>
  </si>
  <si>
    <t>8000 Székesfehérvár, Kecskeméti u. 4.</t>
  </si>
  <si>
    <t>43.</t>
  </si>
  <si>
    <t>44.</t>
  </si>
  <si>
    <t>45.</t>
  </si>
  <si>
    <t>46.</t>
  </si>
  <si>
    <t>47.</t>
  </si>
  <si>
    <t>Budapest IV., Deák F. u. 141. szám alatti 1616 nm beépítettlen terület</t>
  </si>
  <si>
    <t>1041 Budapest, Laborfalvi R. u. 4.</t>
  </si>
  <si>
    <t>49.</t>
  </si>
  <si>
    <t>Budapest III., Harang u. 8., 21 m2 nem lakás céljára szolgáló helyiség</t>
  </si>
  <si>
    <t>Harang u. 2-16 Társasház</t>
  </si>
  <si>
    <t>50.</t>
  </si>
  <si>
    <t>Budapest VI., Andrássy út 18. sz. alatti 124 m2 nem lakás céljára szolgáló helyiség</t>
  </si>
  <si>
    <t>51.</t>
  </si>
  <si>
    <t>52.</t>
  </si>
  <si>
    <t>Budapest XI., Rimaszombati út 2. sz. alatti épületen táblafelület, reklámháló</t>
  </si>
  <si>
    <t>Horizont Reklám Szerviz Kft.</t>
  </si>
  <si>
    <t>1181 Budapest, Darus u. 12.</t>
  </si>
  <si>
    <t>jogcím nélküli használó</t>
  </si>
  <si>
    <t>54.</t>
  </si>
  <si>
    <t>Budapest XI., Kanizsai u. 6. sz. alatti, 134 m2, nem lakás céljára szolgáló 2 db helyiség</t>
  </si>
  <si>
    <t>Humánus Alapítványi Általános Iskola</t>
  </si>
  <si>
    <t>1114 Budapest, Kanizsai u. 6.</t>
  </si>
  <si>
    <t>56.</t>
  </si>
  <si>
    <t>57.</t>
  </si>
  <si>
    <t>58.</t>
  </si>
  <si>
    <t>Budapest IX., Gyáli út 25. sz. alatt hírdetőtábla 6 db</t>
  </si>
  <si>
    <t>JCDeaux Hungary Zrt.</t>
  </si>
  <si>
    <t>1027 Budapest, Ganz u. 16.</t>
  </si>
  <si>
    <t>59.</t>
  </si>
  <si>
    <t>Budapest XIV., Dózsa Gy. Út 25-27. sz. alatti 6 339 m2 felépítményű (hasznos ter.: 3 373 m2) nem lakás céljára szolgáló épület</t>
  </si>
  <si>
    <t>Károli Gáspár Református Egyetem</t>
  </si>
  <si>
    <t>1091 Budapest, Kálvin tér 9.</t>
  </si>
  <si>
    <t>60.</t>
  </si>
  <si>
    <t>Budapest XI., Keveháza u.19-21. sz. 5. lépcsőházában található 7 m2 nem lakás céljára szolgáló helyiség</t>
  </si>
  <si>
    <t>Kercsó Margit</t>
  </si>
  <si>
    <t>Budapest XI., Keveháza u. 19-21. V. lph. Fsz.</t>
  </si>
  <si>
    <t>61.</t>
  </si>
  <si>
    <t>Budapest III., Búza u. 18. sz. alatti 55 m2 nem lakás céljára szolgáló helyiség</t>
  </si>
  <si>
    <t>KEZO 2008 Szolgáltató és Kereskedelmi Kft.</t>
  </si>
  <si>
    <t>1032 Budapest, Bécsi út 219. 3. 15.</t>
  </si>
  <si>
    <t>63.</t>
  </si>
  <si>
    <t>Budapest VIII., Kőbányai út 22. "C" lépcsőház földszinti 8 m2 nem lakás céljára szolgáló helyiség</t>
  </si>
  <si>
    <t>Laczik Lajosné</t>
  </si>
  <si>
    <t>1087 Budapest, Kőbányi út 22. 532-es lakás</t>
  </si>
  <si>
    <t>64.</t>
  </si>
  <si>
    <t>65.</t>
  </si>
  <si>
    <t>Budapest XIII., Angyalföldi út 17. sz. alatti, 39 m2 nem lakás céljára szolgáló helyiség</t>
  </si>
  <si>
    <t>Mackó és Mackó Kft</t>
  </si>
  <si>
    <t>66.</t>
  </si>
  <si>
    <t>68.</t>
  </si>
  <si>
    <t>Budapest XI., Rimaszombati út 2. sz. alatti épületen elhelyezett antenna</t>
  </si>
  <si>
    <t>Magyar Telekom Nyrt.</t>
  </si>
  <si>
    <t>1013 Budapest, Krisztina krt. 55.</t>
  </si>
  <si>
    <t>69.</t>
  </si>
  <si>
    <t>Budapest VIII., Marek J. u. 35. 100+19 m2 nem lakás céljára szolgáló helyiség</t>
  </si>
  <si>
    <t>1146 Budapest, Hungária krt. 200</t>
  </si>
  <si>
    <t xml:space="preserve">Indexálás évente március 29.-től </t>
  </si>
  <si>
    <t>70.</t>
  </si>
  <si>
    <t>Budapest XIII., Kassák Lajos u. 78. sz. alatti 495 m2 nem lakás céljára szolgáló helyiség</t>
  </si>
  <si>
    <t>1132 Budapest, Nyugati tér 5. III. em. 2.</t>
  </si>
  <si>
    <t>71.</t>
  </si>
  <si>
    <t>73.</t>
  </si>
  <si>
    <t>74.</t>
  </si>
  <si>
    <t>75.</t>
  </si>
  <si>
    <t>76.</t>
  </si>
  <si>
    <t>77.</t>
  </si>
  <si>
    <t>Budapest III., Búza u. 28-32. alagsor 112 m2-es nem lakás céljára szolgáló helyiség</t>
  </si>
  <si>
    <t>78.</t>
  </si>
  <si>
    <t>79.</t>
  </si>
  <si>
    <t>80.</t>
  </si>
  <si>
    <t>Budapest V., Egyetem tér 5.I.7. sz. alatti 260 m2 nem lakás céljára szolgáló helyeiség</t>
  </si>
  <si>
    <t xml:space="preserve">Öko Hámor Nonprofit Kft </t>
  </si>
  <si>
    <t>3531 Miskolc, Kiss Ernő u. 19.</t>
  </si>
  <si>
    <t>81.</t>
  </si>
  <si>
    <t>82.</t>
  </si>
  <si>
    <t>1212 Budapest, Táncsics M. u. 118.</t>
  </si>
  <si>
    <t>84.</t>
  </si>
  <si>
    <t>Budapest V., Veres P. u. 4-6. sz. alatti 126 m2 nem lakás céljára szolgáló helyiség</t>
  </si>
  <si>
    <t>Pharmacoop Szövetkezet</t>
  </si>
  <si>
    <t>1135 Budapest Kerekes u. 9. V. em. 7.</t>
  </si>
  <si>
    <t>85.</t>
  </si>
  <si>
    <t>Budapest XI., Hunyadi János út 2-4.</t>
  </si>
  <si>
    <t>Ples Zrt.</t>
  </si>
  <si>
    <t>1118 Budapest, Kelenhegyi út 38. A. épület</t>
  </si>
  <si>
    <t>86.</t>
  </si>
  <si>
    <t>Budapest VII., Károly krt. 13-15. sz. alatti 201 m2 nem lakás céljára szolgáló helyiség</t>
  </si>
  <si>
    <t>1037 Budapest, Szépvölgyi út 49-55.</t>
  </si>
  <si>
    <t>87.</t>
  </si>
  <si>
    <t>Budapest IX., Gyáli út 25. sz. alatt hírdetőtábla 2 db</t>
  </si>
  <si>
    <t>Pont Reklám Kft.</t>
  </si>
  <si>
    <t>1026 Budapest, Gárdonyi G. út 12.</t>
  </si>
  <si>
    <t>Budapest III., Csobánka tér 3. sz. alatti összesen 133 m2 nem lakás céljára szolgáló helyiség</t>
  </si>
  <si>
    <t>1085 Budapest, József krt. 36. fsz. 5.</t>
  </si>
  <si>
    <t>89.</t>
  </si>
  <si>
    <t>Profmechanics Kft.</t>
  </si>
  <si>
    <t>90.</t>
  </si>
  <si>
    <t>Budapest XVII., Pesti út 195.  szám alatti 77+54 m2 nem lakás céljára szolgáló helyiség</t>
  </si>
  <si>
    <t>Rákosmenti Karate Sportegyesület</t>
  </si>
  <si>
    <t>1173 Budapest, Pesti út 158. IX/57.</t>
  </si>
  <si>
    <t>91.</t>
  </si>
  <si>
    <t>Budapest XI., Kérő u. 3. sz. alatti 175m2 nem lakás céljára szolgáló helyiség</t>
  </si>
  <si>
    <t>Rehab Force Nonprofit Kft.</t>
  </si>
  <si>
    <t>1061 Budapest, Vasvári Pál u. 3. 1/3.</t>
  </si>
  <si>
    <t>92.</t>
  </si>
  <si>
    <t>Budapest VI., Podmaniczky u. 33. sz. alatti 410 m2 nem lakás céljára szolgáló helyiség</t>
  </si>
  <si>
    <t>Rés Alapítvány</t>
  </si>
  <si>
    <t>1173 Budapest, Pesti út 237.</t>
  </si>
  <si>
    <t>94.</t>
  </si>
  <si>
    <t>Budapest VI., Nagymező utca 8. sz. alatti 808 m2 nem lakás céljára szolgáló helyiség</t>
  </si>
  <si>
    <t>Robert Capa Kortárs Fotográfiai Központ Nonprofit Kft</t>
  </si>
  <si>
    <t>1065 Budapest, Nagymező utca 8</t>
  </si>
  <si>
    <t>95.</t>
  </si>
  <si>
    <t>Indexálás évente június 1.-től</t>
  </si>
  <si>
    <t>97.</t>
  </si>
  <si>
    <t>Budapest XVI., Körvasút sor 24.sz.alatti 435 m2 telek és a rajta lévő br235 m2, 178m2 kivett lakóház, udvar, egyéb épület</t>
  </si>
  <si>
    <t>SOS Krízis Alapítvány</t>
  </si>
  <si>
    <t>1047 Budapest, Perényi Zsigmond u.39.</t>
  </si>
  <si>
    <t>98.</t>
  </si>
  <si>
    <t>99.</t>
  </si>
  <si>
    <t>100.</t>
  </si>
  <si>
    <t>Budapest XIII Kassák Lajos utca 78</t>
  </si>
  <si>
    <t>Szabó Judit</t>
  </si>
  <si>
    <t>102.</t>
  </si>
  <si>
    <t>Budapest III., Búza u. 32 . sz. alatti 55 m2 nem lakás céljára szolgáló helyiség</t>
  </si>
  <si>
    <t>Szvepi Bt.</t>
  </si>
  <si>
    <t>4432 Nyíregyháza, Vasút u. 47.</t>
  </si>
  <si>
    <t>Indexálás évente május 19.-től</t>
  </si>
  <si>
    <t>103.</t>
  </si>
  <si>
    <t>Budapest IX., Börzsöny u. 13. sz. alatti 126 m2 nem lakás céljára szolgáló helyiség</t>
  </si>
  <si>
    <t>Tan Kapuja Buddhista Főiskola</t>
  </si>
  <si>
    <t>1098 Budapest, Börzsöny u. 11.</t>
  </si>
  <si>
    <t>Indexálás évente november 16.</t>
  </si>
  <si>
    <t>104.</t>
  </si>
  <si>
    <t>Budapest, III.,Csobánka tér 3. sz. alatti 178 m2 nem lakás céljára szolgáló helyiség</t>
  </si>
  <si>
    <t>Tan Phat Kft.</t>
  </si>
  <si>
    <t>1102 Budapest, Állomás utca 15. 6.30.</t>
  </si>
  <si>
    <t>105.</t>
  </si>
  <si>
    <t>Telenor Magyarország Zrt.</t>
  </si>
  <si>
    <t>2045 Törökbálint, Pannon u. 1.</t>
  </si>
  <si>
    <t>Budapest III., Csobánka tér 3. 111 m2 üzlethelyiség</t>
  </si>
  <si>
    <t>Trafikmax Bt.</t>
  </si>
  <si>
    <t>1123 Budapest, Alkotás u. 49/c.II/2.</t>
  </si>
  <si>
    <t>Budapest XI. Árasztó út 3387 m² alapterületű  „kivett üzemi terület”</t>
  </si>
  <si>
    <t>Újhegyi Lajosné ev.</t>
  </si>
  <si>
    <t>1224 Budapest, Báthori utca 9</t>
  </si>
  <si>
    <t>Budapest III., Csobánka tér 3. 256m2</t>
  </si>
  <si>
    <t>Vastextil Kft.</t>
  </si>
  <si>
    <t>1038 Budapest, Csobánka tér 3-5.</t>
  </si>
  <si>
    <t>Budapest VIII., Kőbányai út 22. "D" lépcsőház földszinti 6 m2 nem lakás céljára szolgáló helyiség</t>
  </si>
  <si>
    <t>Veres Csaba</t>
  </si>
  <si>
    <t>1087 Budapest, Kőbányai út 22. III. 307.</t>
  </si>
  <si>
    <t>Budapest XIX., Fő u. 2.  sz. alatti  130 m2 nem lakás céljára szolgáló helyiség</t>
  </si>
  <si>
    <t>W-Pék Kft.</t>
  </si>
  <si>
    <t>Budapest XIX., Fő u. 2.  sz. alatti  25 m2 nem lakás céljára szolgáló helyiség</t>
  </si>
  <si>
    <t>Indexálás évente március 18.-tól</t>
  </si>
  <si>
    <t>Budapest III., Vöröskereszt u. 11. sz. alatti 67 m2 nem lakás céljára szolgáló helyiség</t>
  </si>
  <si>
    <t>Yuan Qing Kft</t>
  </si>
  <si>
    <t>1083 Budapest,Tömő u.32-38.XII.138.</t>
  </si>
  <si>
    <t>Zimmerer Gábor</t>
  </si>
  <si>
    <t>Budapest I., Attila út 91. sz. alatti 80 m2 nem lakás céljára szolgáló helyiség</t>
  </si>
  <si>
    <t>Zöldönfutó Kft.</t>
  </si>
  <si>
    <t>1125 Budapest, Hadik András út 15.</t>
  </si>
  <si>
    <t>Budapest XI., Budai Parkszínpad 4465 HRSZ 2700  m2</t>
  </si>
  <si>
    <t>Zsigmond Kert Vendéglátó Ipari és Kereskedelmi Kft.</t>
  </si>
  <si>
    <t>1111 Budapest, Fehérvári út 126-128.</t>
  </si>
  <si>
    <t>DOM Service Kft.</t>
  </si>
  <si>
    <t>Budapest XVIII., Ipacsfa u. 19.</t>
  </si>
  <si>
    <t>2724 Újlengyel, Határ út 12.</t>
  </si>
  <si>
    <t>1115 Budapest, Keveháza utca 19-21. 3. 325.</t>
  </si>
  <si>
    <t>Péter Lajos</t>
  </si>
  <si>
    <t>Budapest XI., Keveháza u. 19-21.lepény</t>
  </si>
  <si>
    <t>Phralipe Független Cigány Szervezet</t>
  </si>
  <si>
    <t>1084 Budapest, Tavaszmető u. 6.</t>
  </si>
  <si>
    <t>Budapest VII., Damjanich u. 16.</t>
  </si>
  <si>
    <t>SFX Hungary Kft.</t>
  </si>
  <si>
    <t>1201 Budapest, Átlós u. 114.</t>
  </si>
  <si>
    <t>1027 Buddapest, Bakfark Bálint u.2.</t>
  </si>
  <si>
    <t>25.</t>
  </si>
  <si>
    <t>29.</t>
  </si>
  <si>
    <t>32.</t>
  </si>
  <si>
    <t>35.</t>
  </si>
  <si>
    <t>40.</t>
  </si>
  <si>
    <t>48.</t>
  </si>
  <si>
    <t>53.</t>
  </si>
  <si>
    <t>55.</t>
  </si>
  <si>
    <t>62.</t>
  </si>
  <si>
    <t>67.</t>
  </si>
  <si>
    <t>72.</t>
  </si>
  <si>
    <t>83.</t>
  </si>
  <si>
    <t>93.</t>
  </si>
  <si>
    <t>96.</t>
  </si>
  <si>
    <t>101.</t>
  </si>
  <si>
    <t>109.</t>
  </si>
  <si>
    <t>110.</t>
  </si>
  <si>
    <t>1044 Budapest, Váci út 14.</t>
  </si>
  <si>
    <t>Indexálás évente július 23.-tól</t>
  </si>
  <si>
    <t>Indexálás évente február 7.-től</t>
  </si>
  <si>
    <t>Indexálás évente július 13.-tól</t>
  </si>
  <si>
    <t>Class-Mobil Kft.</t>
  </si>
  <si>
    <t>Indexálás évente július 20.-tól</t>
  </si>
  <si>
    <t>használati díjat fizet, nincs indexálás</t>
  </si>
  <si>
    <t>Csiki Melinda e.v.</t>
  </si>
  <si>
    <t>5300 Karcag, József nádor u.6.</t>
  </si>
  <si>
    <t>Indexálás évente augusztus 11.-től</t>
  </si>
  <si>
    <t>Indexálás évente május 30.-tól</t>
  </si>
  <si>
    <t>Budapest XIV., Thököly út 104. sz. alatti 53 m2 nem lakás célú helyiség</t>
  </si>
  <si>
    <t>1156 Budapest, Nyírpalota út 34. III. 20.</t>
  </si>
  <si>
    <t>Ember Jenő e.v.</t>
  </si>
  <si>
    <t>Indexálás évente július 30.-tól</t>
  </si>
  <si>
    <t>1033 Budapest, Harang u. 2-16.</t>
  </si>
  <si>
    <t>Humán Immobilia Kft.</t>
  </si>
  <si>
    <t>1039 Budapest, Királyok útja 118.</t>
  </si>
  <si>
    <t>Budapest IX, Nehru part alatti 53 m2 pavilon</t>
  </si>
  <si>
    <t>Kelenparti Bisztró Kft.</t>
  </si>
  <si>
    <t>Budapest XXII., Gyár u. 1. sz. alatti 641 m2 telekrész és 32 m2 nem lakás céljára szolgáló épület</t>
  </si>
  <si>
    <t>1116 Bp., Fehérvári út 196. 9. em. 39.</t>
  </si>
  <si>
    <t>Kirits Grita</t>
  </si>
  <si>
    <t>1087 Budapest, Kőbányai út 22. I. em. 103.</t>
  </si>
  <si>
    <t>Budapest VIII., Kőbányai út 22. D101 sorzsámú 11 m2 nem lakás céljára szolgáló helyiség</t>
  </si>
  <si>
    <t>Indexálás évente szeptember 27.-től</t>
  </si>
  <si>
    <t>Loxvill Kft.</t>
  </si>
  <si>
    <t>1119 Budapest, Andor u. 46.</t>
  </si>
  <si>
    <t>Indexálás évente május 17.-től</t>
  </si>
  <si>
    <t>Budapest XI., Andor u. 46. szám alatti 536 m2 telek a rjta lévő 312 m2 nem lakás céljára szolgáló épülettel</t>
  </si>
  <si>
    <t>1134 Budapest, Angyalföldi út 17. psz.1.</t>
  </si>
  <si>
    <t>Magyar Jég Sportszolgáltató Kft. / VV Event Kft.</t>
  </si>
  <si>
    <t>Budapest II., Margit krt. 66. / Bakfark u. 2.</t>
  </si>
  <si>
    <t>Indexálás évente november 29.-től</t>
  </si>
  <si>
    <t>Magyar Református Szeretetszolgálat Alapítvány</t>
  </si>
  <si>
    <t>Sportfox Kft.</t>
  </si>
  <si>
    <t>Mpiima Kft.</t>
  </si>
  <si>
    <t>1039 Budapest, Szentendrei út 271.</t>
  </si>
  <si>
    <t>Budapest III., Római part alatti 360 m2 telekrész és a rajta lévő 140 m2 nem lakás céljára szolgáló épület</t>
  </si>
  <si>
    <t>1039 Budapest, Árpád u. 118.</t>
  </si>
  <si>
    <t>Jogcím nélküli használó</t>
  </si>
  <si>
    <t>Indexálás évente november 5.-től</t>
  </si>
  <si>
    <t>Indexálás évente július 15.-től</t>
  </si>
  <si>
    <t>Plan Cat Vendéglátóipari Kft.</t>
  </si>
  <si>
    <t>Indexálás évente december 3.-tól</t>
  </si>
  <si>
    <t>Indexálás évente január 31. -től</t>
  </si>
  <si>
    <t>Precskó Pékség Kft.</t>
  </si>
  <si>
    <t>Indexálás évente március 11.-től</t>
  </si>
  <si>
    <t>Indexálás évente október 9-től</t>
  </si>
  <si>
    <t>Indexálás évente január 10.-től</t>
  </si>
  <si>
    <t>Nincs indexálás</t>
  </si>
  <si>
    <t>Indexálás évente szeptember 21-től</t>
  </si>
  <si>
    <t>Indexálás évente szeptember 7.-től</t>
  </si>
  <si>
    <t>Indexálás évente augusztus 13.-tól</t>
  </si>
  <si>
    <t>Indexálás évente január 30.-tól</t>
  </si>
  <si>
    <t>Indexálás évente április 28.-tól</t>
  </si>
  <si>
    <t>Indexálás évente július 14.-től</t>
  </si>
  <si>
    <t>1212 Budapest, Temesvári u. 55.</t>
  </si>
  <si>
    <t>Rétesmágus Kft.</t>
  </si>
  <si>
    <t>2364 Ócsa, Katona J. utca 44.</t>
  </si>
  <si>
    <t>Budapest XVII., Pesti út 41/d.</t>
  </si>
  <si>
    <t>Kowax Kft.</t>
  </si>
  <si>
    <t>haszonbérleti</t>
  </si>
  <si>
    <t>1142 Budapest, Dorozsmai utca 110.</t>
  </si>
  <si>
    <t>8600 Siófok, Beszédes József sétány 72. szám alatti 10 794 m² telek és a rajta lévő 6 892m² alapterületű nem lakás célú épülettel</t>
  </si>
  <si>
    <t>8600 Siófok, Beszédes József sétány  alatti 3992 m² telek</t>
  </si>
  <si>
    <t>88.</t>
  </si>
  <si>
    <t>111.</t>
  </si>
  <si>
    <t>Új bérlővel számolunk</t>
  </si>
  <si>
    <t>106.</t>
  </si>
  <si>
    <t>107.</t>
  </si>
  <si>
    <t>108.</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</si>
  <si>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</si>
  <si>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</si>
  <si>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</si>
  <si>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</si>
  <si>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</si>
  <si>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</si>
  <si>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</si>
  <si>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</si>
  <si>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</si>
  <si>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</si>
  <si>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</si>
  <si>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</si>
  <si>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</si>
  <si>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</si>
  <si>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</si>
  <si>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</si>
  <si>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</si>
  <si>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</si>
  <si>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</si>
  <si>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</si>
  <si>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</si>
  <si>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</si>
  <si>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</si>
  <si>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</si>
  <si>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</si>
  <si>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</si>
  <si>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bérleti szerződés</t>
  </si>
  <si>
    <t>Budapesti Operett Színház</t>
  </si>
  <si>
    <t>1065 Budapest, Nagymező utca 17.</t>
  </si>
  <si>
    <t>színház</t>
  </si>
  <si>
    <t>haszon bérleti</t>
  </si>
  <si>
    <t>Budapest Bábszínház Nonprofit Kft.</t>
  </si>
  <si>
    <t>1062 Budapest, Andrássy út 69.</t>
  </si>
  <si>
    <t>Centrál Színház Színházművészeti Nonprofit Kft.</t>
  </si>
  <si>
    <t>1065 Budapest, Révay u. 18.</t>
  </si>
  <si>
    <t>József Attila Színház Nonprofit Kft.</t>
  </si>
  <si>
    <t>1134 Budapest, Váci út 63.</t>
  </si>
  <si>
    <t>Katona József Színház Nonprofit Kft.</t>
  </si>
  <si>
    <t>1052 Budapest, Petőfi S. u. 6.</t>
  </si>
  <si>
    <t>Kolibri Gyermek- és Ifjúsági Színház Kiemelkedően Közhasznú Nonprofit Kft.</t>
  </si>
  <si>
    <t>1061 Budapest, Jókai tér 10.</t>
  </si>
  <si>
    <t>Madách Színház Nonprofit Kft.</t>
  </si>
  <si>
    <t>1073 Budapest, Erzsébet krt. 29-33.</t>
  </si>
  <si>
    <t>Örkény István Színház Nonprofit Kft.</t>
  </si>
  <si>
    <t>1075 Budapest, Madách tér 6.</t>
  </si>
  <si>
    <t>Radnóti Miklós Színház Nonprofit Kft.</t>
  </si>
  <si>
    <t>1065 Budapest Nagymező u. 11.</t>
  </si>
  <si>
    <t>Szabad Tér Színház Nonprofit Kft.</t>
  </si>
  <si>
    <t>Trafó Kortárs Művészetek Háza Nonpr.Kft.</t>
  </si>
  <si>
    <t>1094 Budapest, Liliom u.41.</t>
  </si>
  <si>
    <t>Új Színház Nonprofit Kft.</t>
  </si>
  <si>
    <t>1065 Budapest, Paulay E. u. 35.</t>
  </si>
  <si>
    <t>Vígszínház Nonprofit Kft.</t>
  </si>
  <si>
    <t>1137 Budapest,  Szent István krt. 14.</t>
  </si>
  <si>
    <t>Nettó bérleti díj összesen:</t>
  </si>
  <si>
    <t>EBBŐL</t>
  </si>
  <si>
    <t>Bérlet</t>
  </si>
  <si>
    <t>Színházak</t>
  </si>
  <si>
    <t>bérbeadott hónapok
2023. évben</t>
  </si>
  <si>
    <t>2023. éves
bérleti díj terv</t>
  </si>
  <si>
    <t xml:space="preserve"> 2023. évi indexált
havi bérleti díj terv</t>
  </si>
  <si>
    <t>2024. évi indexált havi bérleti díj terv</t>
  </si>
  <si>
    <t>bérbeadott hónapok
2024. évben</t>
  </si>
  <si>
    <t>2024. éves
bérleti díj terv</t>
  </si>
  <si>
    <t>Budapest XII., Margiszigeti víztorony épületén elhelyezett telekomunikációs antennák által elfoglalt terület</t>
  </si>
  <si>
    <t>ACE Telekom Kft.</t>
  </si>
  <si>
    <t>1037 Budapest, Zay u. 3.</t>
  </si>
  <si>
    <t>Indexálás évente szeptember 1.-től</t>
  </si>
  <si>
    <t>Budapest II., Jurányi u. 1-3. sz. alatti 389 m2 nem lakás céljára szolgáló helyiségcsoport + 290 m2 udvar</t>
  </si>
  <si>
    <t>Budapest Főváros II. Kerület Önkormányzata</t>
  </si>
  <si>
    <t>1024 Budapest, Mechwart liget 1.</t>
  </si>
  <si>
    <t>Indexálás 2024. január 1.-től</t>
  </si>
  <si>
    <t>Budapest XIII., Kassák lajos 55/a. 107+30 m2 nem lakás céljára szolgáló helyiségek</t>
  </si>
  <si>
    <t>Delight Product Kft.</t>
  </si>
  <si>
    <t>1142 Budapest, Dévényi utca 1.</t>
  </si>
  <si>
    <t>Budapest XVII., Ferihegyi út 74. sz. alatti 31,6 m2 nem lakás céljára szolgáló helyiség</t>
  </si>
  <si>
    <t>Faragó Ildikó ev.</t>
  </si>
  <si>
    <t>1172 Budapest, I. utca 14.</t>
  </si>
  <si>
    <t>Budapest XVIII., Ipacsfa u. 19. sz. alatti 983 m2 nem lakás céljára szolgáló helyiség</t>
  </si>
  <si>
    <t>1081 Budapest, Alföld u. 7</t>
  </si>
  <si>
    <t>Budapest II., Jurányi u. 1-3. sz. alatti 5.982 m2 nem lakás céljára szolgáló helyiség</t>
  </si>
  <si>
    <t>Görög Róbert egyéni vállalkozó</t>
  </si>
  <si>
    <t>Indexálás évente december 14.-től</t>
  </si>
  <si>
    <t>Invitech Kft.</t>
  </si>
  <si>
    <t>Kecskés Corporation Bt.</t>
  </si>
  <si>
    <t>Indexálás évente április 20.-tól</t>
  </si>
  <si>
    <t>Budapest XIV., Thököly út 149/c sz. alatt található 51 m2 nem lakás céljára szolgáló helyiség</t>
  </si>
  <si>
    <t>KOHO Gaming Club Kft.</t>
  </si>
  <si>
    <t>Budapest XVIII., Lakatos utca 11-13 sz. alatti 100 m2 nem lakás céljűra szolgáló helyiségek</t>
  </si>
  <si>
    <t>NKD Trade Impex Kft.</t>
  </si>
  <si>
    <t>1182. Budapest., Cziffra Gy. u. 45.</t>
  </si>
  <si>
    <t>Budapest VIII., Baross utca 111/C sz. alatti nem alkás céljára szolgáló helyiség</t>
  </si>
  <si>
    <t>Passion Backline Kft.</t>
  </si>
  <si>
    <t>1055 Budapest, Balaton utca 13. IV/2</t>
  </si>
  <si>
    <t>Budapest IV., Váci út 8-12. 2319 m2 telek, 795,48 m2 felépítmény</t>
  </si>
  <si>
    <t>Spark Le Monde Kft.</t>
  </si>
  <si>
    <t>1024 Budapest, Lövőház u. 20/B. 4/2</t>
  </si>
  <si>
    <t>Szarka Győző ev.</t>
  </si>
  <si>
    <t>8600 Siófok, Küszhegyi u. 9/d.</t>
  </si>
  <si>
    <t>Budapest VI. Király u. 50.  581 m2 nem lakás céljára szolgáló helyiségek</t>
  </si>
  <si>
    <t>UNI-CO Tervező és Tanácsadó Kft.</t>
  </si>
  <si>
    <t>1111 Budapest, Egry József u. 32. 2. em. 6.</t>
  </si>
  <si>
    <t>Budapest XVIII., Ipacsfa u. 19. alatti 1295 m2 nem lakás céljára szolgáló helyiség</t>
  </si>
  <si>
    <t>Budapest III., Apát u. 10. sz. alatti 55 m2 nem lakás céljára szolgáló helyiség</t>
  </si>
  <si>
    <t>Budapest III., Apát u. 20. sz. alatti 55 m2 nem lakás céljára szolgáló helyiség</t>
  </si>
  <si>
    <t>Budapest V., Stollár Béla u. 4. (Balassi B. u.) sz. alatti 233 m2 nem lakás céljára szolgáló helyiség</t>
  </si>
  <si>
    <t>Budapest VI., Eötvös utca 48 sz. alatti 78 m2 nem lakás céljára szolgáló helyiség</t>
  </si>
  <si>
    <t>Budapest III, Sujtás utcai Művelődési Ház, 1165 m2</t>
  </si>
  <si>
    <t>Budapest III. Záhony utca 8. sz. alatti 3494 m2 terület(teniszpálya)</t>
  </si>
  <si>
    <t>Budapest III. Eszterházy rakpart, volt Kis- Duna-csónakház</t>
  </si>
  <si>
    <t>Budapest III. Mozaik utca-Hamvas Béla sétány találkozásánál lévő, volt csónakház</t>
  </si>
  <si>
    <t>Budapest XVIII. Ipacsfa 19 sz. alatti 57,81 m2 nem lakás céljára szolgáló helyiség</t>
  </si>
  <si>
    <t>Budapest XVIII., Lakatos utca 11-13 sz. alatti 50 m2 nem lakás céljűra szolgáló helyiségek</t>
  </si>
  <si>
    <t>Budapest, III. Boglár utca 10 sz. alatti 57 m2 nem lakás céljára szolgáló helyiség</t>
  </si>
  <si>
    <t>Budapest, IV. Nap u. 7 sz. alatti 84 m2 , nem lakás céljára szolgáló helyiséghelyiség</t>
  </si>
  <si>
    <t>Budapest VIII., Nap u. 37. sz. alatti 52 m2 nem lakás céljára szolgáló helyiség</t>
  </si>
  <si>
    <t xml:space="preserve">Budapest III. Kabar utca 7. sz. alatti 54 m2 nem lakás céljára szolgáló helyiség </t>
  </si>
  <si>
    <t xml:space="preserve">Budapest X. Újhegyi sétány 16. sz. alatti 87 m2 nem lakás céljára szolgáló helyiség </t>
  </si>
  <si>
    <t>Budapest XXII. Háros utca 1-3 szám alatti 7/c épületben 7/c/12-es számú összesen 50 m2 területű helyiségek</t>
  </si>
  <si>
    <t>Angyal László</t>
  </si>
  <si>
    <t>1223 Budapest, Szent István utca 20.</t>
  </si>
  <si>
    <t>Budapest XXII. Háros utca 1-3 szám alatti T-1-es számú 769 m2-es telekterület</t>
  </si>
  <si>
    <t>Axmann Global Kft.</t>
  </si>
  <si>
    <t xml:space="preserve">2049 Diósd, Királyka utca 6. </t>
  </si>
  <si>
    <t>Budapest XXII. Háros utca 1-3 szám alatti T-5-ös számú területből összesen  20 m2-es telekterület</t>
  </si>
  <si>
    <t>Baki Márk</t>
  </si>
  <si>
    <t>1221 Budapest, Ady Endre út 95.</t>
  </si>
  <si>
    <t>Budapest XXII. Háros utca 1-3 szám alatti 10-es épületben 10/1; 10/2; 10/3; 10/4; 10/5; 10/6 számú összesen 508 m2 területű heyiségek és a 2-es épületben 2/4-es számú összesen 50 m2 területű helyiségek</t>
  </si>
  <si>
    <t>Ballon Építőipari Kft.</t>
  </si>
  <si>
    <t>1084 Budapest, Auróra utca 16.</t>
  </si>
  <si>
    <t>Budapest XXII. Háros utca 1-3 szám alatti 10/g épület összesen 71 m2 alapterületű helyiségei</t>
  </si>
  <si>
    <t>Ballon.hu Kft.</t>
  </si>
  <si>
    <t>Budapest XXII. Háros utca 1-3 szám alatti 2-es épületben 2/1-es számú összesen 16 m2 területű helyiségek</t>
  </si>
  <si>
    <t>Bérczy - Invest Kft.</t>
  </si>
  <si>
    <t xml:space="preserve">1222 Budapest, Cankó tér 24. </t>
  </si>
  <si>
    <t>Budapest XXII. Háros utca 1-3 szám alatti 11/b épületben 11/b/8; 11/b/9; 11/b/10; 11/b/11; 11/b/12; 11/b/15-ös számú összesen 336 m2 területű helyiségek</t>
  </si>
  <si>
    <t>Bereczki Villamos- és Építőipari Kft</t>
  </si>
  <si>
    <t>1213 Budapest, Mária Királyné útja 143.</t>
  </si>
  <si>
    <t>Budapest XXII. Háros utca 1-3 szám alatti 10-es épületben 10/10-es számú összesen 67 m2 területű helyiségek</t>
  </si>
  <si>
    <t>Beszteri Trans Kft.</t>
  </si>
  <si>
    <t>1224 Budapest, VII. utca 18.</t>
  </si>
  <si>
    <t>Budapest XXII. Háros utca 1-3 szám alatti  4-es épületben 4/2-es számú összesen 177 m2 területű helyiségek és a 4 épület előtti telekterületből 134 m2</t>
  </si>
  <si>
    <t>BIC ROBBY Kft.</t>
  </si>
  <si>
    <t>1222 Budapest, Toldi Miklós u. 9.</t>
  </si>
  <si>
    <t>Budapest XXII. Háros utca 1-3 szám alatti 11/a épületben 11/a/5-ös számú összesen 127 m2 területű helyiségek</t>
  </si>
  <si>
    <t>Bodzsár Fívérek Kft.</t>
  </si>
  <si>
    <t>1224 Budapest, Átjáró utca 10.</t>
  </si>
  <si>
    <t>Budapest XXII. Háros utca 1-3 szám alatti 5-ös épületben 5/1 helyiség előtti és melletti földterület összesen 274 m2 terüeltű helyiségek</t>
  </si>
  <si>
    <t>Bongó Ingatlan Kft.</t>
  </si>
  <si>
    <t>2030 Érd, Elvira utca 39.</t>
  </si>
  <si>
    <t>Budapest XXII. Háros utca 1-3 szám alatti T-7-as számú területből összesen  600 m2-es telekterület</t>
  </si>
  <si>
    <t>CONSTEXPERT Kft.</t>
  </si>
  <si>
    <t>1162 Budapest, Vadruca utca 6.</t>
  </si>
  <si>
    <t>Budapest XXII. Háros utca 1-3 szám alatti 7/a épületben 7/a/1; 7/a/2-es számú összesen 51 m2 területű helyiségek</t>
  </si>
  <si>
    <t>Credit Karma Kft.</t>
  </si>
  <si>
    <t>1223 Budapest, Nagytétényi út 180-196.</t>
  </si>
  <si>
    <t>Budapest XXII. Háros utca 1-3 szám alatti 7/c épületben 7/c/7; 7/c/9-es számú összesen 249 m2 területű helyiségek; 7/b épületben 7/b/3-as számú összesen 76 m2 területű helyiségek és a 7/c és 6-os épület közötti földterület összesen 100 m2</t>
  </si>
  <si>
    <t>Csirinyi Gábor</t>
  </si>
  <si>
    <t>2049 Diósd, Égettvölgyi utca 27/B.</t>
  </si>
  <si>
    <t>Budapest XXII. Háros utca 1-3 szám alatti 7-es épületben 7/1; 7/2; 7/3-as számú összesen 139 m2 területű helyiségek; 7/a épületben 77/a/7-es számú összesen 36 m2 területű helyiségek; 5-ös épületben 5/11; 5/12; 5/13-as számú összesen 64 m2 területű helyiségek;</t>
  </si>
  <si>
    <t>Dalanics Zoltán</t>
  </si>
  <si>
    <t>1117 Budapest, Fehérvári út 46.</t>
  </si>
  <si>
    <t>Budapest XXII. Háros utca 1-3 szám alatti 11/b épületben 11/b/4-es számú összesen 98 m2 területű helyiségek</t>
  </si>
  <si>
    <t>Demeter Jenő ev.</t>
  </si>
  <si>
    <t>2038 Sóskút, Bástyadűlő 1/A</t>
  </si>
  <si>
    <t>Budapest XXII. Háros utca 1-3 szám alatti 6/c épület, mely összesen 92 m2 területű helyiségek és a 6/c. épület mögötti telekterületből összesen 300 m2</t>
  </si>
  <si>
    <t>ÉLES-BAU Kft.</t>
  </si>
  <si>
    <t xml:space="preserve">1223 Budapest, Hűség utca 1. fszt. 1. </t>
  </si>
  <si>
    <t>138.</t>
  </si>
  <si>
    <t>Budapest XXII. Háros utca 1-3 szám alatti 9-es épületben 9/23-as számú összesen 20 m2 területű helyiségek</t>
  </si>
  <si>
    <t>Esse Bálint</t>
  </si>
  <si>
    <t>1221 Budapest, Vihar utca 15.</t>
  </si>
  <si>
    <t>139.</t>
  </si>
  <si>
    <t>Budapest XXII. Háros utca 1-3 szám alatti 7/c épületben 7/c/11-es számú összesen 160 m2 területű helyiségek</t>
  </si>
  <si>
    <t>F &amp; N Műhely Kft.</t>
  </si>
  <si>
    <t xml:space="preserve">2314 Halásztelek, Béke utca 90. </t>
  </si>
  <si>
    <t>140.</t>
  </si>
  <si>
    <t>Budapest XXII. Háros utca 1-3 szám alatti T-3-as számú területből összesen  50 m2-es telekterület</t>
  </si>
  <si>
    <t>Gábor Balázs</t>
  </si>
  <si>
    <t>1223 Budapest, Vadlúd utca 4/a.</t>
  </si>
  <si>
    <t>141.</t>
  </si>
  <si>
    <t>Budapest XXII. Háros utca 1-3 szám alatti 25/c épületben 25/c/1-es számú összesen 51 m2 területű helyiségek</t>
  </si>
  <si>
    <t>Gácser Csaba</t>
  </si>
  <si>
    <t>2030 Érd, Tárnoki utca 135/1.</t>
  </si>
  <si>
    <t>142.</t>
  </si>
  <si>
    <t>Budapest XXII. Háros utca 1-3 szám alatti 3-as épületben 3/2-es számú összesen 18 m2 területű helyiségek</t>
  </si>
  <si>
    <t>Gyetvai Eszter</t>
  </si>
  <si>
    <t>1126 Budapest, Istenhegyi út 20/B.</t>
  </si>
  <si>
    <t>143.</t>
  </si>
  <si>
    <t>Budapest XXII. Háros utca 1-3 szám alatti 11/b épületben 11/b/17; 11/b/18-as számú összesen 85 m2 területű helyiségek</t>
  </si>
  <si>
    <t>HD Bau Kft.</t>
  </si>
  <si>
    <t>2310 Szigetszentmiklós, Leshegy utca 8.</t>
  </si>
  <si>
    <t>144.</t>
  </si>
  <si>
    <t>Budapest XXII. Háros utca 1-3 szám alatti 11/a épületben 11/a/3-es számú összesen 230 m2 területű helyiségek  a használt terület mögötti telek összesen 147 m2</t>
  </si>
  <si>
    <t>Hujber Tamás ev.</t>
  </si>
  <si>
    <t>1223 Budapest, Balin utca 33.</t>
  </si>
  <si>
    <t>145.</t>
  </si>
  <si>
    <t xml:space="preserve">Budapest XXII. Háros utca 1-3 szám alatti 5-ös épületben 5/1-es számú összesen 381 m2 területű helyiségek </t>
  </si>
  <si>
    <t>Junior Bongo Kft.</t>
  </si>
  <si>
    <t>146.</t>
  </si>
  <si>
    <t>Budapest XXII. Háros utca 1-3 szám alatti T-7-as számú területből összesen  130 m2-es telekterület</t>
  </si>
  <si>
    <t>Kánya Építőipari Bt</t>
  </si>
  <si>
    <t>1222 Budapest, Sáv utca 6.</t>
  </si>
  <si>
    <t>147.</t>
  </si>
  <si>
    <t>Budapest XXII. Háros utca 1-3 szám alatti 7/b épületben 7/b/1-es számú összesen 117 m2 területű helyiségek; 7/a épületben 7/a/5-ös számú összesen 14 m2 területű helyiségek</t>
  </si>
  <si>
    <t>Kovács Péter</t>
  </si>
  <si>
    <t>1116 Budapest, Fehérvári út 241. 6. em 19.</t>
  </si>
  <si>
    <t>148.</t>
  </si>
  <si>
    <t>Budapest XXII. Háros utca 1-3 szám alatti 7/b épületben 7/b/2-es számú összesen 117 m2 területű helyiségek</t>
  </si>
  <si>
    <t>Kőváry Miklós</t>
  </si>
  <si>
    <t>1123 Budapest, Kék Golyó utca 15/A.</t>
  </si>
  <si>
    <t>149.</t>
  </si>
  <si>
    <t>Budapest XXII. Háros utca 1-3 szám alatti 11/b épületben 11/b/1-es számú összesen 84 m2 területű helyiségek</t>
  </si>
  <si>
    <t>Mérey Lajos</t>
  </si>
  <si>
    <t>1222 Budapest, Kiránduló utca 102/B.</t>
  </si>
  <si>
    <t>150.</t>
  </si>
  <si>
    <t>Budapest XXII. Háros utca 1-3 szám alatti 11/b épületben 11/b/7-es számú összesen 43 m2 területű helyiségek</t>
  </si>
  <si>
    <t>Mészáros Tibor ev.</t>
  </si>
  <si>
    <t>2440 Százhalombatta, Csokonai Vitéz Mihály utca 24.</t>
  </si>
  <si>
    <t>151.</t>
  </si>
  <si>
    <t>Budapest XXII. Háros utca 1-3 szám alatti 10/c épületben 10/c/1-es számú összesen 59 m2 területű helyiségek és a 10/c. épület oldalán lévő telekterületből összesen 101 m2</t>
  </si>
  <si>
    <t>Müller és Müller Team Kft.</t>
  </si>
  <si>
    <t>1203 Budapest, Bíró Mihály utca 2. 6. em. 25.</t>
  </si>
  <si>
    <t>152.</t>
  </si>
  <si>
    <t>Budapest XXII. Háros utca 1-3 szám alatti 8-as épületben 8/2-es számú összesen 336 m2 területű helyiségek</t>
  </si>
  <si>
    <t>NG Home&amp;Shop Kft.</t>
  </si>
  <si>
    <t>2310 Szigetszentmiklós, Pillangó köz 14.</t>
  </si>
  <si>
    <t>153.</t>
  </si>
  <si>
    <t>Budapest XXII. Háros utca 1-3 szám alatti 8-as épületben 8/3-as számú összesen 42 m2 területű helyiségek</t>
  </si>
  <si>
    <t>Oláh Lajos</t>
  </si>
  <si>
    <t>1076 Budapest, Péterfy Sándor utca 15. MF. 1.</t>
  </si>
  <si>
    <t>154.</t>
  </si>
  <si>
    <t>Budapest XXII. Háros utca 1-3 szám alatti 7/a épületben 7/a/4-es számú összesen 75 m2 területű helyiségek</t>
  </si>
  <si>
    <t>Paár József</t>
  </si>
  <si>
    <t>1116 Budapest, Sáfrány utca 44. 8. emelet 87.</t>
  </si>
  <si>
    <t>155.</t>
  </si>
  <si>
    <t>Budapest XXII. Háros utca 1-3 szám alatti 9-es épületben 9/5-ös számú összesen 121 m2 területű helyiségek</t>
  </si>
  <si>
    <t>Papp János ev.</t>
  </si>
  <si>
    <t>1222 Budapest, Dévény utca 5/B.</t>
  </si>
  <si>
    <t>156.</t>
  </si>
  <si>
    <t>Budapest XXII. Háros utca 1-3 szám alatti T-3-as számú területből összesen  150 m2-es telekterület</t>
  </si>
  <si>
    <t>Prímaenergia Zrt.</t>
  </si>
  <si>
    <t>1117 Budapest, Alíz utca 3.</t>
  </si>
  <si>
    <t>157.</t>
  </si>
  <si>
    <t>Budapest XXII. Háros utca 1-3 szám alatti 5-ös épületben 5/2-es számú összesen 149 m2 területű helyiségek</t>
  </si>
  <si>
    <t>Pusztai Gábor ev.</t>
  </si>
  <si>
    <t>2040 Budaörs, Budakeszi köz 2.</t>
  </si>
  <si>
    <t>158.</t>
  </si>
  <si>
    <t>Budapest XXII. Háros utca 1-3 szám alatti 3-as épületben 3/4-es számú összesen 13 m2 területű helyiségek</t>
  </si>
  <si>
    <t>Rácz Mihály</t>
  </si>
  <si>
    <t>1136 Budapest, Hegedűs Gyula utca 29/A.</t>
  </si>
  <si>
    <t>159.</t>
  </si>
  <si>
    <t>Budapest XXII. Háros utca 1-3 szám alatti 5-ös épületben 5/6-os számú összesen 30 m2 területű helyiségek; 11/a épületben 11/a/2-os számú összesen 117 m2 terüetű helyiségek; 7/b épületben 7/b/3-as számú összesen 80 m2 területű helyiségek</t>
  </si>
  <si>
    <t xml:space="preserve">Rozbora Péter </t>
  </si>
  <si>
    <t>1188 Budapest, Vasút utca 64.</t>
  </si>
  <si>
    <t>160.</t>
  </si>
  <si>
    <t>Budapest XXII. Háros utca 1-3 szám alatti 11/b épületben 11/b/16-os számú összesen 43 m2 területű helyiségek</t>
  </si>
  <si>
    <t>SFETY Kft.</t>
  </si>
  <si>
    <t>1223 Budapest, Nagytétényi út 190. b. ép. 1. em. 2.</t>
  </si>
  <si>
    <t>161.</t>
  </si>
  <si>
    <t>Budapest XXII. Háros utca 1-3 szám alatti 10-es épületben 10/7-es számú összesen 43 m2 területű helyiségek</t>
  </si>
  <si>
    <t>SICULUM Kft.</t>
  </si>
  <si>
    <t>2724 Újlengyel, Táncsics Mihály utca 1/A.</t>
  </si>
  <si>
    <t>162.</t>
  </si>
  <si>
    <t>Budapest XXII. Háros utca 1-3 szám alatti T-6-os számú területből összesen  30 m2-es telekterület</t>
  </si>
  <si>
    <t>Si-Ker' 993 Bt.</t>
  </si>
  <si>
    <t>1039 Budapest, Ady E. u. 4.</t>
  </si>
  <si>
    <t>163.</t>
  </si>
  <si>
    <t>Budapest XXII. Háros utca 1-3 szám alatti 10-es épületben 10/9-es számú összesen 75 m2 területű helyiségek</t>
  </si>
  <si>
    <t>Simi-Global Kft.</t>
  </si>
  <si>
    <t>1223 Budapest, Kistétény utca 35.</t>
  </si>
  <si>
    <t>164.</t>
  </si>
  <si>
    <t>Budapest XXII. Háros utca 1-3 szám alatti 10-es épületben 10/8-es számú összesen 128 m2 területű helyiségek</t>
  </si>
  <si>
    <t>Skyhulk Kft.</t>
  </si>
  <si>
    <t>1141 Budapest, Jeszenák János utca 88.</t>
  </si>
  <si>
    <t>165.</t>
  </si>
  <si>
    <t>Budapest XXII. Háros utca 1-3 szám alatti 9-es épületben 9/2; 9/3-as számú összesen 115 m2 területű helyiségek</t>
  </si>
  <si>
    <t>SOLAZ Média Produkciós Kft.</t>
  </si>
  <si>
    <t>1054 Budapest, Honvéd utca 8. I. em. 2.</t>
  </si>
  <si>
    <t>166.</t>
  </si>
  <si>
    <t>Budapest XXII. Háros utca 1-3 szám alatti 11/b épületben 11/b/4-es számú összesen 45 m2 területű helyiségek</t>
  </si>
  <si>
    <t>Spider Trade Bt.</t>
  </si>
  <si>
    <t>1223 Budapest, Fenyőrigó utca 1.</t>
  </si>
  <si>
    <t>167.</t>
  </si>
  <si>
    <t>Budapest XXII. Háros utca 1-3 szám alatti 5-ös épületben 5/5-ös számú összesen 53 m2 területű helyiségek</t>
  </si>
  <si>
    <t>Straubinger Zoltán</t>
  </si>
  <si>
    <t>2030 Érd, Sás utca 3.</t>
  </si>
  <si>
    <t>168.</t>
  </si>
  <si>
    <t>Budapest XXII. Háros utca 1-3 szám alatti 11/a épületben 11/a/1-es számú összesen 292 m2 területű helyiségek használt terület mögötti telek összesen 306 m2</t>
  </si>
  <si>
    <t>SZ.I.A.ZS. Autó Kft.</t>
  </si>
  <si>
    <t>1224 Budapest, Libertás utca 15.</t>
  </si>
  <si>
    <t>169.</t>
  </si>
  <si>
    <t>Budapest XXII. Háros utca 1-3 szám alatti 6-os épületben összesen 750 m2 területű helyiségek és a 6. épület mögötti telekterületből összesen 291 m2</t>
  </si>
  <si>
    <t>Sza-Csa Plusz Bt.</t>
  </si>
  <si>
    <t>2040 Budaörs, Vasútsor utca 7313/2.</t>
  </si>
  <si>
    <t>170.</t>
  </si>
  <si>
    <t>Budapest XXII. Háros utca 1-3 szám alatti 7/a épületben 7/a/3-os számú összesen 129 m2 területű helyiségek</t>
  </si>
  <si>
    <t>Szalay József</t>
  </si>
  <si>
    <t>1225 Budapest, Tenkes utca 4/A.</t>
  </si>
  <si>
    <t>171.</t>
  </si>
  <si>
    <t>Budapest XXII. Háros utca 1-3 szám alatti 8-as épületben 8/5; 8/7; 8/8-as számú összesen 36 m2 területű helyiségek</t>
  </si>
  <si>
    <t>Sztipánkorich Péter</t>
  </si>
  <si>
    <t>2040 Budaörs, Patkó utca 5. 3. emelet 21.</t>
  </si>
  <si>
    <t>172.</t>
  </si>
  <si>
    <t>Budapest XXII. Háros utca 1-3 szám alatti 7-es épületben 7/6-os számú összesen 334 m2 területű helyiségek</t>
  </si>
  <si>
    <t>Szűcs Mátyás Gábor ev.</t>
  </si>
  <si>
    <t>2089 Telki, Kórház fasor 16.</t>
  </si>
  <si>
    <t>173.</t>
  </si>
  <si>
    <t>Budapest XXII. Háros utca 1-3 szám alatti 10/c épületben 10/c/1-es számú összesen 94 m2 területű helyiségek és a 10/c. épület oldalán lévő telekterületből összesen 101 m2</t>
  </si>
  <si>
    <t>Tóth Géza</t>
  </si>
  <si>
    <t>1119.Fehérvári út 115. 3/10.</t>
  </si>
  <si>
    <t>174.</t>
  </si>
  <si>
    <t>Budapest XXII. Háros utca 1-3 szám alatti 2-es épületben 2/2-es számú összesen 17 m2 területű helyiségek</t>
  </si>
  <si>
    <t>Törökbálint Klíma Kft.</t>
  </si>
  <si>
    <t>2045 Törökbálint, Hársfa utca 30.</t>
  </si>
  <si>
    <t>175.</t>
  </si>
  <si>
    <t>Budapest XXII. Háros utca 1-3 szám alatti 4-es épületben 4/1-es számú összesen 135 m2 területű helyiségek</t>
  </si>
  <si>
    <t>Widjaja Adrián</t>
  </si>
  <si>
    <t>1222 Budapest, Árpád utca 40.</t>
  </si>
  <si>
    <t>176.</t>
  </si>
  <si>
    <t>Budapest XXII. Háros utca 1-3 szám alatti 10/d számú területből összesen  253 m2-es telekterület</t>
  </si>
  <si>
    <t>Zsigmond Károly János</t>
  </si>
  <si>
    <t>1221 Budapest, Arany János uca 2.</t>
  </si>
  <si>
    <t>177.</t>
  </si>
  <si>
    <t>Budapest, VI. Mozsár u. 1. sz. alatti 205 m2, VI. Mozsár u. 3. sz. alatti 4223 m2, VI. Mozsár u. 9. alatti 1 440 m2, Balatonlelle, Akácvirág u. alatti 1069 m2 nem lakás céljára szolgáló helyiségek</t>
  </si>
  <si>
    <t>178.</t>
  </si>
  <si>
    <t>Budapest, VI. Hunyadi tér 10. sz. alatti 48 m2, VI. Rózsa F. u. 52. sz. alatti 72 m2, VI. Rózsa F. u. 54. sz. alatti 72 m2, VI. Vörösmarty u. 31. sz. alatti 58 m2, VI. Vörösmarty M. u. 33. sz. alatti 34 m2 nem lakás célú helyiség</t>
  </si>
  <si>
    <t>-</t>
  </si>
  <si>
    <t>179.</t>
  </si>
  <si>
    <t>Budapest, VI. Révay u.18. sz. alatti összesen 1.869 m2, VI. Révay u. 20. sz. alatti összesen 1.457 m2 nem lakás céljára szolgáló helyiség</t>
  </si>
  <si>
    <t>Indexálás évente szeptember 5.-től</t>
  </si>
  <si>
    <t>180.</t>
  </si>
  <si>
    <t>Budapest, XIII. Angyalföldi u. 36-38. sz. alatti 205 m2, XIII. Déryné köz 2. sz. alatti 426 m2, XIII.,Váci út 63-67. sz. alatti 3.732 m2, XIII. Visegrádi u 3. sz. alatti 50 m2 nem lakás céljára szolgáló helyiség</t>
  </si>
  <si>
    <t>181.</t>
  </si>
  <si>
    <t>Budapest, V. Petőfi S. u. 6. sz. alatti összesen 2.298 m2 és 41 m2, V. Ferenciek tere 11. sz. alatti összesen 212 m2, V. Ferenciek ter 4. sz. alatti összesen 659 m2, V. Haris köz 5. sz. alatti összesen 541 m2, XVIII. Ipacsfa u. 19. sz. alatti 492 m2 nem lakás céljára szolgáló helyiség</t>
  </si>
  <si>
    <t>182.</t>
  </si>
  <si>
    <t>Budapest, VI. Andrássy út 74. sz. alatti összesen 143 m2, VI. Andrássy út 77. sz. alatti 230 m2, VI. Jókai tér 10. sz. alatti összesen 1.199 m2, VI. Jókai tér 3. sz. alatti 65 m2, VI. Vörösmarty M. u. 31. sz. alatti 30 m2 nem lakás céljára szolgáló helyiség</t>
  </si>
  <si>
    <t>183.</t>
  </si>
  <si>
    <t>Budapest, VII. Erzsébet krt. 29. sz. alatti 81 m2, VII. Erzsébet krt. 31. sz. alatti 4717 m2, VII. Erzsébet krt. 33. sz. alatti összesen 2617 m2, VII. Hársfa u. 36. sz. alatti 3064 m2, VII. Hársfa u. 38. sz. alatti 3718 m2, VIII. Gutenberg tér 2. sz. alatti 22 m2, VIII. József u. 4. sz. alatti 274 m2 nem lakás céljára szolgáló helyiség</t>
  </si>
  <si>
    <t>184.</t>
  </si>
  <si>
    <t xml:space="preserve"> XIII., Margitsziget 23800/3 hrsz. alatti 12.000 m2 és V. Bajcsy-Zs. u. 36-38. sz. alatti 181 és 35 m2 nem lakás céljára szolgáló helyiségek</t>
  </si>
  <si>
    <t>Margitszigeti Színház Nonprofit Kft.</t>
  </si>
  <si>
    <t>1007 Budapest, Margitsziget Szabadtéri Színpad és Víztorony 23800/3. hrsz.</t>
  </si>
  <si>
    <t>185.</t>
  </si>
  <si>
    <t>Budapest, VII. Madách tér 6-7. sz. alatti összesen 2.068 m2, VII. Madách Imre út 2. sz. alatti 202 m2, XVIII. Ipacsfa u. 19. sz. alatti 364 m2  + 131 m2 nem lakás céljára szolgáló helyiség</t>
  </si>
  <si>
    <t>186.</t>
  </si>
  <si>
    <t>Budapest, VI. Nagymező u. 11. sz. alatti 697 m2, VI. Andrássy út 31. sz. alatti 160 m2, VI. Andrássy út 35. sz. alatti összesen 140 m2 és 33 m2, VI. Andrássy út 37. sz. alatti 211 m2, VI. Nagymező u. 7. szám alatti 28 m2, VI. Paulay Ede u. 67. sz. alatti 46 m2, VI. Vasvári Pál u. 9. sz. alatti 49 m2, XIII. Váci út 36. sz. alatti 993 m2 nem lakás céljára szolgáló helyiség</t>
  </si>
  <si>
    <t>187.</t>
  </si>
  <si>
    <t>Budapest, XII. Csaba u. 6835/17 hrsz. sz. alatti 39.849 m2, XIII. Hollán E. u. 10. sz. alatti 20 m2, XIII. Margitsziget 23800/7 hrsz. alatti 1443 m2 "Kristály Színtér" nem lakás céljára szolgáló helyiség</t>
  </si>
  <si>
    <t>1122 Budapest, Városmajor 6835/17 hrsz.</t>
  </si>
  <si>
    <t>188.</t>
  </si>
  <si>
    <t>Budapest, IX. Liliom u.41. sz. alatti 2.817 m2 nem lakás céljára szolgáló helyiség</t>
  </si>
  <si>
    <t>189.</t>
  </si>
  <si>
    <t>Budapest, VI. Paulay E. u. 33. sz. alatti összesen 558 m2, VI. Paulay E. u. 35. sz. alatti 1.358 m2, VI. Paulay E. u. 37. sz. alatti 356 m2 nem lakás céljára szolgáló helyiség</t>
  </si>
  <si>
    <t>190.</t>
  </si>
  <si>
    <t>Budapest, V. Váci u. 9. sz. alatti összesen 1.851 m2, XIII. Ditrói Mór u. 3. sz. alatti 72 m2 és 43 m2, XIII. Pannónia u. 10. sz. alatti összesen 480 m2, XIII. Pannónia u. 4. sz. alatti összesen 285 m2, XIII. Pannónia u. 6. sz. alatti 474 m2, XIII. Pannónia u. 8. sz. alatti összesen 460 m2,  XIII. Szent István krt.14. sz. alatti 3 049 m2, XIII. Szent István krt.16. sz. alatti 186 m2, XIII. Vígszínház u. 5. sz. alatti 126 m2, XIII. Visegrádi utca 39. sz. alatti 203 m2 és 52 m2, XVIII. Lenkei u. 9-11. sz. alatti 1787 m2 nem lakás céljára szolgáló helyiségek</t>
  </si>
  <si>
    <t>2024. évi  havi bérleti díj</t>
  </si>
  <si>
    <t>DIANA Kft.</t>
  </si>
  <si>
    <t>Diarupto Kft</t>
  </si>
  <si>
    <t>2085 Pilisvörösvár, Madarász Viktor utca 53.</t>
  </si>
  <si>
    <t>Budapest XIII., Kassák Lajos u. 78. sz. alatti 460 m2 nem lakás céljára szolgáló helyiségek</t>
  </si>
  <si>
    <t>Capital Estates Kft.</t>
  </si>
  <si>
    <t>1137 Budapest, Ditrói Mór u. 3. 5 em.</t>
  </si>
  <si>
    <t>Gróf Orsolya egyéni vállalkozó</t>
  </si>
  <si>
    <t>1184 Budapest, Építő utca 15/C/3 em.</t>
  </si>
  <si>
    <t>Budapest V., Bajcsy Zs.út 36-38. sz. alatti 438 m2 nem lakás céljára szolgáló helyiség</t>
  </si>
  <si>
    <t>Budapest XIII. Hollán Ernő utca 10. sz. alatti 20 m2 nem lakás céljára szolgáló helyiség</t>
  </si>
  <si>
    <t>Budapest VII. István utca 34. alati 23 m2 nem lakás céljára szolgáló helyiség</t>
  </si>
  <si>
    <t>Budapest XVIII., Ipacsfa u. 19. alatti 407,74 m2 nem lakás céljára szolgáló helyiség</t>
  </si>
  <si>
    <t>BDK Kft.</t>
  </si>
  <si>
    <t>1203 Budapest, Csepeli átjáró 1-3</t>
  </si>
  <si>
    <t>191.</t>
  </si>
  <si>
    <t>Budapest XXII. Háros utca 1-3 szám alatti 11/a,11/a//3 számú 230 m2  területű helyiség, 11/a területből összesen  147 m2-es telekterület</t>
  </si>
  <si>
    <t>Baumotive Kft.</t>
  </si>
  <si>
    <t>1076 Budapest, Thököly út 13. 1 em/4</t>
  </si>
  <si>
    <t>Budapest XXII. Háros utca 1-3 szám alatti T-4-es területből  300 m2-es telekterület</t>
  </si>
  <si>
    <t>Jetland Kft.</t>
  </si>
  <si>
    <t>1224 Budapest, Bartók Béla út 196.</t>
  </si>
  <si>
    <t>Budapest XXII. Háros utca 1-3 szám alatti 8/1 számú 239  területű helyiség</t>
  </si>
  <si>
    <t>Budapest XXII. Háros utca 1-3 szám alatti 10/c, 10/c/1  számú 94 m2  területű helyiség</t>
  </si>
  <si>
    <t>Simon László</t>
  </si>
  <si>
    <t>2030 Érd, Vereckei utca 8.</t>
  </si>
  <si>
    <t>Vinczenti László</t>
  </si>
  <si>
    <t>1222 Budapest, Hegyfok utca 18.</t>
  </si>
  <si>
    <t>Budapest XXII. Háros utca 1-3 szám alatti 5 ép., 5/3/a  számú 127 m2  területű helyiség</t>
  </si>
  <si>
    <t>V-Works Project Kft.</t>
  </si>
  <si>
    <t>Budapest XXII. Háros utca 1-3 szám alatti 5 ép., 5/3/b  számú 28 m2  területű helyiség</t>
  </si>
  <si>
    <t>2023. II. félévben értékesítésre kerül sor.</t>
  </si>
  <si>
    <t>Bérlő felmondta a bérleti szerződést 2023. januárban.</t>
  </si>
  <si>
    <t>Bérlő felmondta a bérleti szerződést 2022. decemberben.</t>
  </si>
  <si>
    <t>Budapest III. Búza utca 24. sz. alatti 27  m2 nem lakás céljára szolgáló helyiség (18910/96/A/103 hrsz)</t>
  </si>
  <si>
    <t>Budapest III. Apát u. 28. sz. alatti 55 m2 nem lakás céljára szolgáló helyiség (18910/93/A/115 hrsz)</t>
  </si>
  <si>
    <t>1033 Budapest, Apát u. 28.</t>
  </si>
  <si>
    <t>BKM Zrt. (FKF)</t>
  </si>
  <si>
    <t>Új bérleti szerződést kell kötnünk, magasabb bérleti díjon. Csak 2025-től várható indexálás.</t>
  </si>
  <si>
    <t>Közös megegyezéssel 2023. májusában megszűnt a bérleti szerződés.</t>
  </si>
  <si>
    <t>Új szerződésük szerint, 2023. január óta, már ingyenes használatban van az ingatlan.</t>
  </si>
  <si>
    <t>Várhatóan 2023. októberében kerül megkötésre a szerződés, indexálás csak 2025-től várható.</t>
  </si>
  <si>
    <t>Nem tervezzük a bérbeadást 2024-re.</t>
  </si>
  <si>
    <t>BKM Zrt.</t>
  </si>
  <si>
    <t>2023. június 30-ig bérelte a BKM.</t>
  </si>
  <si>
    <t>Ingyenes használatba adásra kerül sor még 2023-ban.</t>
  </si>
  <si>
    <t>Eredetileg nem terveztünk bérleti szerződést kötni a használóval. Indexálás évente január 1.-től</t>
  </si>
  <si>
    <t>Shift Event Kft.</t>
  </si>
  <si>
    <t>Nem sikerült megállapodni a használóval, így visszaadta a használt épületet.</t>
  </si>
  <si>
    <t>A havi előleg szerződés szerint és évvégi elszámolás a jegyeladás 1%-ára korrigálva.  A 2022. éves elszámolás adatai vannak figyelembe véve a 2024. évi díj tervezésekor.</t>
  </si>
  <si>
    <t>MOL Kiskereskedelmi Ingatlan Kft.</t>
  </si>
  <si>
    <t>15 év bérleti díjat fizet meg előre egy összegben (1 660 000 Ft * 12 hónap * 15 év)</t>
  </si>
  <si>
    <t>1117 Budapest, Dombóvári út 28.</t>
  </si>
  <si>
    <t>Budapest III., Slachta Margit rkp. alatti 2 200 m2 telekrész</t>
  </si>
  <si>
    <t>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</si>
</sst>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 &quot;Ft&quot;"/>
    <numFmt numFmtId="166" formatCode="_-* #,##0_-;\-* #,##0_-;_-* &quot;-&quot;??_-;_-@_-"/>
    <numFmt numFmtId="167" formatCode="#,##0.000"/>
  </numFmts>
  <fonts count="14" x14ac:knownFonts="1">
    <font>
      <sz val="11"/>
      <color theme="1"/>
      <name val="Calibri"/>
      <family val="2"/>
      <charset val="238"/>
      <scheme val="minor"/>
    </font>
    <font>
      <sz val="10"/>
      <color theme="1"/>
      <name val="Times New Roman"/>
      <family val="1"/>
      <charset val="238"/>
    </font>
    <font>
      <sz val="11"/>
      <color indexed="8"/>
      <name val="Calibri"/>
      <family val="2"/>
      <charset val="238"/>
    </font>
    <font>
      <b/>
      <sz val="10"/>
      <name val="Times New Roman"/>
      <family val="1"/>
      <charset val="238"/>
    </font>
    <font>
      <sz val="7"/>
      <name val="Times New Roman"/>
      <family val="1"/>
      <charset val="238"/>
    </font>
    <font>
      <sz val="10"/>
      <name val="Times New Roman"/>
      <family val="1"/>
      <charset val="238"/>
    </font>
    <font>
      <sz val="10"/>
      <name val="Arial"/>
      <family val="2"/>
      <charset val="238"/>
    </font>
    <font>
      <b/>
      <sz val="9"/>
      <name val="Garamond"/>
      <family val="1"/>
      <charset val="238"/>
    </font>
    <font>
      <b/>
      <sz val="9"/>
      <color theme="1"/>
      <name val="Times New Roman"/>
      <family val="1"/>
      <charset val="238"/>
    </font>
    <font>
      <sz val="11"/>
      <color theme="1"/>
      <name val="Calibri"/>
      <family val="2"/>
      <charset val="238"/>
      <scheme val="minor"/>
    </font>
    <font>
      <sz val="11"/>
      <name val="Times New Roman"/>
      <family val="1"/>
      <charset val="238"/>
    </font>
    <font>
      <sz val="11"/>
      <color theme="1"/>
      <name val="Times New Roman"/>
      <family val="1"/>
      <charset val="238"/>
    </font>
    <font>
      <sz val="10"/>
      <color rgb="FFFF0000"/>
      <name val="Times New Roman"/>
      <family val="1"/>
      <charset val="238"/>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xf numFmtId="0" fontId="6" fillId="0" borderId="0"/>
    <xf numFmtId="43" fontId="9" fillId="0" borderId="0" applyFont="0" applyFill="0" applyBorder="0" applyAlignment="0" applyProtection="0"/>
  </cellStyleXfs>
  <cellXfs count="72">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1" applyFont="1" applyAlignment="1">
      <alignment horizontal="center" vertical="center" wrapText="1"/>
    </xf>
    <xf numFmtId="0" fontId="1" fillId="0" borderId="0" xfId="0" applyFont="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horizontal="left" vertical="center" wrapText="1"/>
    </xf>
    <xf numFmtId="3" fontId="5" fillId="0" borderId="1" xfId="1" applyNumberFormat="1" applyFont="1" applyBorder="1" applyAlignment="1">
      <alignment horizontal="right" vertical="center" wrapText="1"/>
    </xf>
    <xf numFmtId="3" fontId="5" fillId="0" borderId="5" xfId="1"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3"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3" fontId="5" fillId="0" borderId="5" xfId="1" applyNumberFormat="1" applyFont="1" applyBorder="1" applyAlignment="1">
      <alignment horizontal="right" vertical="center" wrapText="1"/>
    </xf>
    <xf numFmtId="3" fontId="5" fillId="2" borderId="5" xfId="1" applyNumberFormat="1" applyFont="1" applyFill="1" applyBorder="1" applyAlignment="1">
      <alignment horizontal="right" vertical="center" wrapText="1"/>
    </xf>
    <xf numFmtId="164" fontId="5" fillId="2" borderId="5" xfId="1" applyNumberFormat="1" applyFont="1" applyFill="1" applyBorder="1" applyAlignment="1">
      <alignment horizontal="center" vertical="center" wrapText="1"/>
    </xf>
    <xf numFmtId="0" fontId="5" fillId="0" borderId="0" xfId="0" applyFont="1" applyAlignment="1">
      <alignment horizontal="left" vertical="center"/>
    </xf>
    <xf numFmtId="3" fontId="3" fillId="0" borderId="1" xfId="1" applyNumberFormat="1" applyFont="1" applyBorder="1" applyAlignment="1">
      <alignment horizontal="right" vertical="center" wrapText="1"/>
    </xf>
    <xf numFmtId="3" fontId="1" fillId="0" borderId="0" xfId="0" applyNumberFormat="1" applyFont="1" applyAlignment="1">
      <alignment horizontal="right" vertical="center"/>
    </xf>
    <xf numFmtId="3" fontId="8" fillId="0" borderId="1" xfId="0" applyNumberFormat="1" applyFont="1" applyBorder="1" applyAlignment="1">
      <alignment horizontal="right" vertical="center"/>
    </xf>
    <xf numFmtId="3" fontId="1" fillId="0" borderId="0" xfId="0" applyNumberFormat="1" applyFont="1" applyAlignment="1">
      <alignment vertical="center"/>
    </xf>
    <xf numFmtId="0" fontId="10" fillId="0" borderId="1" xfId="0"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1" xfId="1" applyFont="1" applyBorder="1" applyAlignment="1">
      <alignment horizontal="left" vertical="center" wrapText="1"/>
    </xf>
    <xf numFmtId="0" fontId="10" fillId="0" borderId="5" xfId="1" applyFont="1" applyBorder="1" applyAlignment="1">
      <alignment horizontal="center" vertical="center" wrapText="1"/>
    </xf>
    <xf numFmtId="165" fontId="10" fillId="0" borderId="5" xfId="1"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65" fontId="10" fillId="0" borderId="1" xfId="1" applyNumberFormat="1" applyFont="1" applyBorder="1" applyAlignment="1">
      <alignment horizontal="left" vertical="center" wrapText="1"/>
    </xf>
    <xf numFmtId="0" fontId="10" fillId="0" borderId="5" xfId="1" applyFont="1" applyBorder="1" applyAlignment="1">
      <alignment vertical="center" wrapText="1"/>
    </xf>
    <xf numFmtId="0" fontId="10" fillId="0" borderId="5" xfId="1" applyFont="1" applyBorder="1" applyAlignment="1">
      <alignment horizontal="left" vertical="center" wrapText="1"/>
    </xf>
    <xf numFmtId="0" fontId="10" fillId="0" borderId="1" xfId="2" applyFont="1" applyBorder="1" applyAlignment="1">
      <alignment horizontal="left" vertical="center" wrapText="1"/>
    </xf>
    <xf numFmtId="0" fontId="10" fillId="0" borderId="1" xfId="0" applyFont="1" applyBorder="1" applyAlignment="1">
      <alignment vertical="center" wrapText="1"/>
    </xf>
    <xf numFmtId="0" fontId="10" fillId="0" borderId="5" xfId="2" applyFont="1" applyBorder="1" applyAlignment="1">
      <alignment horizontal="left" vertical="center" wrapText="1"/>
    </xf>
    <xf numFmtId="0" fontId="11" fillId="0" borderId="1" xfId="0" applyFont="1" applyBorder="1" applyAlignment="1">
      <alignment horizontal="left" vertical="center" wrapText="1"/>
    </xf>
    <xf numFmtId="0" fontId="11" fillId="0" borderId="1" xfId="1" applyFont="1" applyBorder="1" applyAlignment="1">
      <alignment horizontal="left" vertical="center" wrapText="1"/>
    </xf>
    <xf numFmtId="0" fontId="11" fillId="0" borderId="1" xfId="1" applyFont="1" applyBorder="1" applyAlignment="1">
      <alignment vertical="center" wrapText="1"/>
    </xf>
    <xf numFmtId="0" fontId="11" fillId="0" borderId="1" xfId="0" applyFont="1" applyBorder="1" applyAlignment="1">
      <alignment vertical="center" wrapText="1"/>
    </xf>
    <xf numFmtId="3" fontId="1" fillId="0" borderId="0" xfId="0" applyNumberFormat="1" applyFont="1" applyAlignment="1">
      <alignment horizontal="left" vertical="center"/>
    </xf>
    <xf numFmtId="167" fontId="1" fillId="0" borderId="0" xfId="0" applyNumberFormat="1" applyFont="1" applyAlignment="1">
      <alignment horizontal="center" vertical="center" wrapText="1"/>
    </xf>
    <xf numFmtId="0" fontId="4" fillId="0" borderId="1" xfId="1" applyFont="1" applyBorder="1" applyAlignment="1">
      <alignment horizontal="center" vertical="center" wrapText="1"/>
    </xf>
    <xf numFmtId="3" fontId="5" fillId="0" borderId="1" xfId="1" applyNumberFormat="1" applyFont="1" applyBorder="1" applyAlignment="1">
      <alignment horizontal="left" vertical="center" wrapText="1"/>
    </xf>
    <xf numFmtId="3" fontId="1" fillId="0" borderId="0" xfId="0" applyNumberFormat="1" applyFont="1" applyAlignment="1">
      <alignment horizontal="center" vertical="center"/>
    </xf>
    <xf numFmtId="3" fontId="12" fillId="0" borderId="0" xfId="0" applyNumberFormat="1" applyFont="1" applyAlignment="1">
      <alignment horizontal="right" vertical="center"/>
    </xf>
    <xf numFmtId="0" fontId="10"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xf>
    <xf numFmtId="164" fontId="3" fillId="0" borderId="5" xfId="1" applyNumberFormat="1" applyFont="1" applyBorder="1" applyAlignment="1">
      <alignment horizontal="center" vertical="center" wrapText="1"/>
    </xf>
    <xf numFmtId="166" fontId="5" fillId="0" borderId="1" xfId="3" applyNumberFormat="1" applyFont="1" applyFill="1" applyBorder="1" applyAlignment="1">
      <alignment horizontal="right" vertical="center" wrapText="1"/>
    </xf>
    <xf numFmtId="3" fontId="5" fillId="0" borderId="5" xfId="1" applyNumberFormat="1" applyFont="1" applyBorder="1" applyAlignment="1">
      <alignment vertical="center" wrapText="1"/>
    </xf>
    <xf numFmtId="3" fontId="5" fillId="0" borderId="1" xfId="1" applyNumberFormat="1" applyFont="1" applyBorder="1" applyAlignment="1">
      <alignment vertical="center" wrapText="1"/>
    </xf>
    <xf numFmtId="0" fontId="5" fillId="0" borderId="4" xfId="1" applyFont="1" applyBorder="1" applyAlignment="1">
      <alignment horizontal="center" vertical="center" wrapText="1"/>
    </xf>
    <xf numFmtId="3" fontId="5" fillId="0" borderId="4" xfId="1" applyNumberFormat="1" applyFont="1" applyBorder="1" applyAlignment="1">
      <alignment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3" fontId="3" fillId="0" borderId="4" xfId="1" applyNumberFormat="1" applyFont="1" applyBorder="1" applyAlignment="1">
      <alignment horizontal="center" vertical="center" wrapText="1"/>
    </xf>
    <xf numFmtId="3" fontId="3" fillId="0" borderId="5"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64" fontId="3" fillId="0" borderId="5" xfId="1" applyNumberFormat="1" applyFont="1" applyBorder="1" applyAlignment="1">
      <alignment horizontal="center" vertical="center" wrapText="1"/>
    </xf>
    <xf numFmtId="165" fontId="7" fillId="0" borderId="2" xfId="1" applyNumberFormat="1" applyFont="1" applyBorder="1" applyAlignment="1">
      <alignment horizontal="center" vertical="center" wrapText="1"/>
    </xf>
    <xf numFmtId="165" fontId="7" fillId="0" borderId="6" xfId="1" applyNumberFormat="1" applyFont="1" applyBorder="1" applyAlignment="1">
      <alignment horizontal="center" vertical="center" wrapText="1"/>
    </xf>
    <xf numFmtId="165" fontId="7" fillId="0" borderId="3" xfId="1" applyNumberFormat="1" applyFont="1" applyBorder="1" applyAlignment="1">
      <alignment horizontal="center" vertical="center" wrapText="1"/>
    </xf>
  </cellXfs>
  <cellStyles count="4">
    <cellStyle name="Ezres" xfId="3" builtinId="3"/>
    <cellStyle name="Normál" xfId="0" builtinId="0"/>
    <cellStyle name="Normál 2" xfId="2" xr:uid="{43D55680-3D80-45F5-B279-CD997414D626}"/>
    <cellStyle name="Normál_BFVK Zrt. által bérbeadott ingatlanok 2012.09.01.-1" xfId="1" xr:uid="{886197F8-140E-4DB0-9A7A-7A5A6B6B54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C5D1-320D-43EC-AEDA-E2E9EC8A27C7}">
  <sheetPr>
    <tabColor rgb="FFFF0000"/>
    <pageSetUpPr fitToPage="1"/>
  </sheetPr>
  <dimension ref="A1:AM204"/>
  <sheetViews>
    <sheetView tabSelected="1" zoomScaleNormal="100" workbookViewId="0">
      <pane ySplit="3" topLeftCell="A196" activePane="bottomLeft" state="frozen"/>
      <selection pane="bottomLeft" activeCell="O203" sqref="O203"/>
    </sheetView>
  </sheetViews>
  <sheetFormatPr defaultColWidth="9" defaultRowHeight="13" x14ac:dyDescent="0.35"/>
  <cols>
    <col min="1" max="1" width="9.26953125" style="1" customWidth="1"/>
    <col min="2" max="2" width="12.453125" style="3" customWidth="1"/>
    <col min="3" max="3" width="33.1796875" style="1" bestFit="1" customWidth="1"/>
    <col min="4" max="4" width="24.1796875" style="1" bestFit="1" customWidth="1"/>
    <col min="5" max="5" width="21.54296875" style="1" customWidth="1"/>
    <col min="6" max="6" width="15.26953125" style="2" customWidth="1"/>
    <col min="7" max="7" width="14.7265625" style="1" customWidth="1"/>
    <col min="8" max="8" width="16.54296875" style="1" customWidth="1"/>
    <col min="9" max="9" width="13.1796875" style="2" customWidth="1"/>
    <col min="10" max="10" width="10.7265625" style="1" customWidth="1"/>
    <col min="11" max="11" width="15.26953125" style="2" customWidth="1"/>
    <col min="12" max="12" width="14.7265625" style="1" customWidth="1"/>
    <col min="13" max="13" width="13.7265625" style="2" customWidth="1"/>
    <col min="14" max="14" width="13.1796875" style="3" customWidth="1"/>
    <col min="15" max="15" width="29" style="3" customWidth="1"/>
    <col min="16" max="16" width="14.54296875" style="4" customWidth="1"/>
    <col min="17" max="17" width="13.453125" style="4" customWidth="1"/>
    <col min="18" max="18" width="9.81640625" style="1" bestFit="1" customWidth="1"/>
    <col min="19" max="16384" width="9" style="1"/>
  </cols>
  <sheetData>
    <row r="1" spans="1:17" x14ac:dyDescent="0.35">
      <c r="O1" s="2" t="s">
        <v>0</v>
      </c>
    </row>
    <row r="2" spans="1:17" s="6" customFormat="1" ht="47.25" customHeight="1" x14ac:dyDescent="0.35">
      <c r="A2" s="7" t="s">
        <v>1</v>
      </c>
      <c r="B2" s="62" t="s">
        <v>2</v>
      </c>
      <c r="C2" s="62"/>
      <c r="D2" s="63" t="s">
        <v>3</v>
      </c>
      <c r="E2" s="64"/>
      <c r="F2" s="65" t="s">
        <v>453</v>
      </c>
      <c r="G2" s="65" t="s">
        <v>451</v>
      </c>
      <c r="H2" s="65" t="s">
        <v>452</v>
      </c>
      <c r="I2" s="60" t="s">
        <v>749</v>
      </c>
      <c r="J2" s="67" t="s">
        <v>4</v>
      </c>
      <c r="K2" s="65" t="s">
        <v>454</v>
      </c>
      <c r="L2" s="65" t="s">
        <v>455</v>
      </c>
      <c r="M2" s="65" t="s">
        <v>456</v>
      </c>
      <c r="N2" s="60" t="s">
        <v>5</v>
      </c>
      <c r="O2" s="60" t="s">
        <v>6</v>
      </c>
      <c r="P2" s="5" t="s">
        <v>7</v>
      </c>
      <c r="Q2" s="5" t="s">
        <v>8</v>
      </c>
    </row>
    <row r="3" spans="1:17" s="6" customFormat="1" ht="28.5" customHeight="1" x14ac:dyDescent="0.35">
      <c r="A3" s="7" t="s">
        <v>1</v>
      </c>
      <c r="B3" s="7" t="s">
        <v>9</v>
      </c>
      <c r="C3" s="7" t="s">
        <v>10</v>
      </c>
      <c r="D3" s="7" t="s">
        <v>11</v>
      </c>
      <c r="E3" s="7" t="s">
        <v>12</v>
      </c>
      <c r="F3" s="66"/>
      <c r="G3" s="66"/>
      <c r="H3" s="66"/>
      <c r="I3" s="61"/>
      <c r="J3" s="68"/>
      <c r="K3" s="66"/>
      <c r="L3" s="66"/>
      <c r="M3" s="66"/>
      <c r="N3" s="61"/>
      <c r="O3" s="61"/>
      <c r="P3" s="5"/>
      <c r="Q3" s="5"/>
    </row>
    <row r="4" spans="1:17" s="6" customFormat="1" ht="56" x14ac:dyDescent="0.35">
      <c r="A4" s="25" t="s">
        <v>13</v>
      </c>
      <c r="B4" s="26" t="s">
        <v>14</v>
      </c>
      <c r="C4" s="27" t="s">
        <v>15</v>
      </c>
      <c r="D4" s="28" t="s">
        <v>16</v>
      </c>
      <c r="E4" s="28" t="s">
        <v>17</v>
      </c>
      <c r="F4" s="11">
        <v>54600.000000000007</v>
      </c>
      <c r="G4" s="14">
        <v>9</v>
      </c>
      <c r="H4" s="55">
        <v>491400.00000000006</v>
      </c>
      <c r="I4" s="17">
        <v>57300</v>
      </c>
      <c r="J4" s="13">
        <v>1.1499999999999999</v>
      </c>
      <c r="K4" s="17">
        <f>+I4*J4</f>
        <v>65895</v>
      </c>
      <c r="L4" s="14">
        <v>12</v>
      </c>
      <c r="M4" s="11">
        <f>+K4*L4</f>
        <v>790740</v>
      </c>
      <c r="N4" s="15" t="s">
        <v>18</v>
      </c>
      <c r="O4" s="16" t="s">
        <v>26</v>
      </c>
      <c r="P4" s="4"/>
      <c r="Q4" s="4"/>
    </row>
    <row r="5" spans="1:17" s="6" customFormat="1" ht="42" x14ac:dyDescent="0.35">
      <c r="A5" s="25" t="s">
        <v>19</v>
      </c>
      <c r="B5" s="26" t="s">
        <v>14</v>
      </c>
      <c r="C5" s="27" t="s">
        <v>20</v>
      </c>
      <c r="D5" s="28" t="s">
        <v>21</v>
      </c>
      <c r="E5" s="28" t="s">
        <v>22</v>
      </c>
      <c r="F5" s="11">
        <v>1365982.8</v>
      </c>
      <c r="G5" s="14">
        <v>12</v>
      </c>
      <c r="H5" s="55">
        <v>15816379.6</v>
      </c>
      <c r="I5" s="17">
        <v>1432300</v>
      </c>
      <c r="J5" s="13">
        <v>1.1499999999999999</v>
      </c>
      <c r="K5" s="17">
        <f>+I5*J5</f>
        <v>1647144.9999999998</v>
      </c>
      <c r="L5" s="14">
        <v>12</v>
      </c>
      <c r="M5" s="11">
        <f>+I5*P5+K5*Q5</f>
        <v>18691515</v>
      </c>
      <c r="N5" s="15" t="s">
        <v>18</v>
      </c>
      <c r="O5" s="16" t="s">
        <v>239</v>
      </c>
      <c r="P5" s="20">
        <v>5</v>
      </c>
      <c r="Q5" s="20">
        <v>7</v>
      </c>
    </row>
    <row r="6" spans="1:17" s="6" customFormat="1" ht="42" x14ac:dyDescent="0.35">
      <c r="A6" s="25" t="s">
        <v>23</v>
      </c>
      <c r="B6" s="26" t="s">
        <v>14</v>
      </c>
      <c r="C6" s="27" t="s">
        <v>457</v>
      </c>
      <c r="D6" s="28" t="s">
        <v>458</v>
      </c>
      <c r="E6" s="28" t="s">
        <v>459</v>
      </c>
      <c r="F6" s="11">
        <v>102102.00000000001</v>
      </c>
      <c r="G6" s="14">
        <v>12</v>
      </c>
      <c r="H6" s="55">
        <v>1156408</v>
      </c>
      <c r="I6" s="17">
        <v>107058</v>
      </c>
      <c r="J6" s="13">
        <v>1.1499999999999999</v>
      </c>
      <c r="K6" s="17">
        <f>+I6*J6</f>
        <v>123116.7</v>
      </c>
      <c r="L6" s="14">
        <v>12</v>
      </c>
      <c r="M6" s="11">
        <f>+I6*P6+K6*Q6</f>
        <v>1348930.8</v>
      </c>
      <c r="N6" s="15" t="s">
        <v>18</v>
      </c>
      <c r="O6" s="16" t="s">
        <v>460</v>
      </c>
      <c r="P6" s="20">
        <v>8</v>
      </c>
      <c r="Q6" s="20">
        <v>4</v>
      </c>
    </row>
    <row r="7" spans="1:17" s="6" customFormat="1" ht="42" x14ac:dyDescent="0.35">
      <c r="A7" s="25" t="s">
        <v>25</v>
      </c>
      <c r="B7" s="26" t="s">
        <v>14</v>
      </c>
      <c r="C7" s="27" t="s">
        <v>28</v>
      </c>
      <c r="D7" s="28" t="s">
        <v>29</v>
      </c>
      <c r="E7" s="28" t="s">
        <v>30</v>
      </c>
      <c r="F7" s="11">
        <v>582504.46799999999</v>
      </c>
      <c r="G7" s="14">
        <v>12</v>
      </c>
      <c r="H7" s="55">
        <v>6990053.6160000004</v>
      </c>
      <c r="I7" s="17">
        <v>610776</v>
      </c>
      <c r="J7" s="13">
        <v>1.1499999999999999</v>
      </c>
      <c r="K7" s="17">
        <f>+I7*J7</f>
        <v>702392.39999999991</v>
      </c>
      <c r="L7" s="14">
        <v>12</v>
      </c>
      <c r="M7" s="11">
        <f>+K7*L7</f>
        <v>8428708.7999999989</v>
      </c>
      <c r="N7" s="15" t="s">
        <v>18</v>
      </c>
      <c r="O7" s="16" t="s">
        <v>26</v>
      </c>
      <c r="P7" s="4"/>
      <c r="Q7" s="4"/>
    </row>
    <row r="8" spans="1:17" s="6" customFormat="1" ht="28" x14ac:dyDescent="0.35">
      <c r="A8" s="25" t="s">
        <v>27</v>
      </c>
      <c r="B8" s="26" t="s">
        <v>14</v>
      </c>
      <c r="C8" s="27" t="s">
        <v>32</v>
      </c>
      <c r="D8" s="28" t="s">
        <v>33</v>
      </c>
      <c r="E8" s="28" t="s">
        <v>34</v>
      </c>
      <c r="F8" s="11">
        <v>425880.00000000006</v>
      </c>
      <c r="G8" s="14">
        <v>12</v>
      </c>
      <c r="H8" s="55">
        <v>5074680.0000000009</v>
      </c>
      <c r="I8" s="17">
        <v>446600</v>
      </c>
      <c r="J8" s="13">
        <v>1.1499999999999999</v>
      </c>
      <c r="K8" s="17">
        <f t="shared" ref="K8:K9" si="0">+I8*J8</f>
        <v>513589.99999999994</v>
      </c>
      <c r="L8" s="14">
        <v>12</v>
      </c>
      <c r="M8" s="11">
        <f>+I8*P8+K8*Q8</f>
        <v>6096089.9999999991</v>
      </c>
      <c r="N8" s="15" t="s">
        <v>18</v>
      </c>
      <c r="O8" s="16" t="s">
        <v>323</v>
      </c>
      <c r="P8" s="4">
        <v>1</v>
      </c>
      <c r="Q8" s="4">
        <f>12-P8</f>
        <v>11</v>
      </c>
    </row>
    <row r="9" spans="1:17" s="6" customFormat="1" ht="28" x14ac:dyDescent="0.35">
      <c r="A9" s="25" t="s">
        <v>31</v>
      </c>
      <c r="B9" s="26" t="s">
        <v>14</v>
      </c>
      <c r="C9" s="27" t="s">
        <v>37</v>
      </c>
      <c r="D9" s="28" t="s">
        <v>38</v>
      </c>
      <c r="E9" s="28" t="s">
        <v>321</v>
      </c>
      <c r="F9" s="11">
        <v>706524</v>
      </c>
      <c r="G9" s="14">
        <v>12</v>
      </c>
      <c r="H9" s="55">
        <v>8299716</v>
      </c>
      <c r="I9" s="17">
        <v>740800</v>
      </c>
      <c r="J9" s="13">
        <v>1.1499999999999999</v>
      </c>
      <c r="K9" s="17">
        <f t="shared" si="0"/>
        <v>851919.99999999988</v>
      </c>
      <c r="L9" s="14">
        <v>12</v>
      </c>
      <c r="M9" s="11">
        <f>+K9*L9</f>
        <v>10223039.999999998</v>
      </c>
      <c r="N9" s="15" t="s">
        <v>18</v>
      </c>
      <c r="O9" s="16" t="s">
        <v>26</v>
      </c>
      <c r="P9" s="4"/>
      <c r="Q9" s="4"/>
    </row>
    <row r="10" spans="1:17" s="6" customFormat="1" ht="42" x14ac:dyDescent="0.35">
      <c r="A10" s="25" t="s">
        <v>35</v>
      </c>
      <c r="B10" s="26" t="s">
        <v>14</v>
      </c>
      <c r="C10" s="27" t="s">
        <v>45</v>
      </c>
      <c r="D10" s="28" t="s">
        <v>46</v>
      </c>
      <c r="E10" s="28" t="s">
        <v>47</v>
      </c>
      <c r="F10" s="11">
        <v>165547.20000000001</v>
      </c>
      <c r="G10" s="14">
        <v>12</v>
      </c>
      <c r="H10" s="55">
        <v>1986566.4000000001</v>
      </c>
      <c r="I10" s="17">
        <v>173600</v>
      </c>
      <c r="J10" s="13">
        <v>1.1499999999999999</v>
      </c>
      <c r="K10" s="17">
        <f>+I10*J10</f>
        <v>199639.99999999997</v>
      </c>
      <c r="L10" s="14">
        <v>12</v>
      </c>
      <c r="M10" s="11">
        <f>+K10*L10</f>
        <v>2395679.9999999995</v>
      </c>
      <c r="N10" s="15" t="s">
        <v>18</v>
      </c>
      <c r="O10" s="16" t="s">
        <v>26</v>
      </c>
      <c r="P10" s="4"/>
      <c r="Q10" s="4"/>
    </row>
    <row r="11" spans="1:17" s="6" customFormat="1" ht="42" x14ac:dyDescent="0.35">
      <c r="A11" s="25" t="s">
        <v>36</v>
      </c>
      <c r="B11" s="26" t="s">
        <v>14</v>
      </c>
      <c r="C11" s="27" t="s">
        <v>49</v>
      </c>
      <c r="D11" s="28" t="s">
        <v>50</v>
      </c>
      <c r="E11" s="28" t="s">
        <v>51</v>
      </c>
      <c r="F11" s="11">
        <v>1498660.8</v>
      </c>
      <c r="G11" s="14">
        <v>12</v>
      </c>
      <c r="H11" s="55">
        <v>17983929.600000001</v>
      </c>
      <c r="I11" s="17">
        <v>1571400</v>
      </c>
      <c r="J11" s="13">
        <v>1.1499999999999999</v>
      </c>
      <c r="K11" s="17">
        <f t="shared" ref="K11:K20" si="1">+I11*J11</f>
        <v>1807109.9999999998</v>
      </c>
      <c r="L11" s="14">
        <v>12</v>
      </c>
      <c r="M11" s="11">
        <f>+K11*L11</f>
        <v>21685319.999999996</v>
      </c>
      <c r="N11" s="15" t="s">
        <v>18</v>
      </c>
      <c r="O11" s="16" t="s">
        <v>26</v>
      </c>
      <c r="P11" s="4"/>
      <c r="Q11" s="4"/>
    </row>
    <row r="12" spans="1:17" s="6" customFormat="1" ht="42" x14ac:dyDescent="0.35">
      <c r="A12" s="25" t="s">
        <v>40</v>
      </c>
      <c r="B12" s="26" t="s">
        <v>14</v>
      </c>
      <c r="C12" s="27" t="s">
        <v>54</v>
      </c>
      <c r="D12" s="28" t="s">
        <v>55</v>
      </c>
      <c r="E12" s="28" t="s">
        <v>56</v>
      </c>
      <c r="F12" s="11">
        <v>72508.800000000003</v>
      </c>
      <c r="G12" s="14">
        <v>12</v>
      </c>
      <c r="H12" s="55">
        <v>870105.60000000009</v>
      </c>
      <c r="I12" s="17"/>
      <c r="J12" s="13">
        <v>1.1499999999999999</v>
      </c>
      <c r="K12" s="17">
        <f t="shared" si="1"/>
        <v>0</v>
      </c>
      <c r="L12" s="14">
        <v>12</v>
      </c>
      <c r="M12" s="11">
        <f>+K12*L12</f>
        <v>0</v>
      </c>
      <c r="N12" s="15" t="s">
        <v>18</v>
      </c>
      <c r="O12" s="16" t="s">
        <v>782</v>
      </c>
      <c r="P12" s="4"/>
      <c r="Q12" s="4"/>
    </row>
    <row r="13" spans="1:17" s="6" customFormat="1" ht="42" x14ac:dyDescent="0.35">
      <c r="A13" s="25" t="s">
        <v>41</v>
      </c>
      <c r="B13" s="26" t="s">
        <v>14</v>
      </c>
      <c r="C13" s="27" t="s">
        <v>58</v>
      </c>
      <c r="D13" s="28" t="s">
        <v>55</v>
      </c>
      <c r="E13" s="28" t="s">
        <v>59</v>
      </c>
      <c r="F13" s="11">
        <v>927654.00000000012</v>
      </c>
      <c r="G13" s="14">
        <v>12</v>
      </c>
      <c r="H13" s="55">
        <v>11131848.000000002</v>
      </c>
      <c r="I13" s="17"/>
      <c r="J13" s="13">
        <v>1.1499999999999999</v>
      </c>
      <c r="K13" s="17">
        <f t="shared" si="1"/>
        <v>0</v>
      </c>
      <c r="L13" s="14">
        <v>12</v>
      </c>
      <c r="M13" s="11">
        <f>+K13*L13</f>
        <v>0</v>
      </c>
      <c r="N13" s="15" t="s">
        <v>18</v>
      </c>
      <c r="O13" s="16" t="s">
        <v>782</v>
      </c>
      <c r="P13" s="4"/>
      <c r="Q13" s="4"/>
    </row>
    <row r="14" spans="1:17" s="6" customFormat="1" ht="38.5" customHeight="1" x14ac:dyDescent="0.35">
      <c r="A14" s="25" t="s">
        <v>42</v>
      </c>
      <c r="B14" s="26" t="s">
        <v>14</v>
      </c>
      <c r="C14" s="27" t="s">
        <v>61</v>
      </c>
      <c r="D14" s="28" t="s">
        <v>62</v>
      </c>
      <c r="E14" s="28" t="s">
        <v>63</v>
      </c>
      <c r="F14" s="11">
        <v>2378266.8000000003</v>
      </c>
      <c r="G14" s="14">
        <v>12</v>
      </c>
      <c r="H14" s="55">
        <v>27136634</v>
      </c>
      <c r="I14" s="17">
        <v>2493700</v>
      </c>
      <c r="J14" s="13">
        <v>1.1499999999999999</v>
      </c>
      <c r="K14" s="17">
        <f t="shared" si="1"/>
        <v>2867755</v>
      </c>
      <c r="L14" s="14">
        <v>12</v>
      </c>
      <c r="M14" s="11">
        <f>+I14*P14+K14*Q14</f>
        <v>31794675</v>
      </c>
      <c r="N14" s="15" t="s">
        <v>18</v>
      </c>
      <c r="O14" s="16" t="s">
        <v>322</v>
      </c>
      <c r="P14" s="20">
        <v>7</v>
      </c>
      <c r="Q14" s="20">
        <v>5</v>
      </c>
    </row>
    <row r="15" spans="1:17" s="6" customFormat="1" ht="36.75" customHeight="1" x14ac:dyDescent="0.35">
      <c r="A15" s="25" t="s">
        <v>43</v>
      </c>
      <c r="B15" s="29" t="s">
        <v>14</v>
      </c>
      <c r="C15" s="27" t="s">
        <v>461</v>
      </c>
      <c r="D15" s="28" t="s">
        <v>462</v>
      </c>
      <c r="E15" s="30" t="s">
        <v>463</v>
      </c>
      <c r="F15" s="11">
        <v>116000</v>
      </c>
      <c r="G15" s="14">
        <v>12</v>
      </c>
      <c r="H15" s="55">
        <v>1392000</v>
      </c>
      <c r="I15" s="17">
        <v>132800</v>
      </c>
      <c r="J15" s="13">
        <v>1.1499999999999999</v>
      </c>
      <c r="K15" s="17">
        <f>+I15</f>
        <v>132800</v>
      </c>
      <c r="L15" s="14">
        <v>12</v>
      </c>
      <c r="M15" s="11">
        <f>+K15*L15</f>
        <v>1593600</v>
      </c>
      <c r="N15" s="15" t="s">
        <v>18</v>
      </c>
      <c r="O15" s="16" t="s">
        <v>464</v>
      </c>
      <c r="P15" s="4"/>
      <c r="Q15" s="4"/>
    </row>
    <row r="16" spans="1:17" s="6" customFormat="1" ht="42" x14ac:dyDescent="0.35">
      <c r="A16" s="25" t="s">
        <v>44</v>
      </c>
      <c r="B16" s="26" t="s">
        <v>14</v>
      </c>
      <c r="C16" s="27" t="s">
        <v>503</v>
      </c>
      <c r="D16" s="28" t="s">
        <v>754</v>
      </c>
      <c r="E16" s="28" t="s">
        <v>755</v>
      </c>
      <c r="F16" s="11">
        <v>207000</v>
      </c>
      <c r="G16" s="14">
        <v>11</v>
      </c>
      <c r="H16" s="55">
        <v>2277000</v>
      </c>
      <c r="I16" s="17">
        <v>1450000</v>
      </c>
      <c r="J16" s="13">
        <v>1.1499999999999999</v>
      </c>
      <c r="K16" s="17">
        <f t="shared" si="1"/>
        <v>1667499.9999999998</v>
      </c>
      <c r="L16" s="14">
        <v>12</v>
      </c>
      <c r="M16" s="11">
        <f>+K16*L16</f>
        <v>20009999.999999996</v>
      </c>
      <c r="N16" s="15" t="s">
        <v>18</v>
      </c>
      <c r="O16" s="16" t="s">
        <v>26</v>
      </c>
      <c r="P16" s="4"/>
      <c r="Q16" s="4"/>
    </row>
    <row r="17" spans="1:17" s="6" customFormat="1" ht="28" x14ac:dyDescent="0.35">
      <c r="A17" s="25" t="s">
        <v>48</v>
      </c>
      <c r="B17" s="26" t="s">
        <v>14</v>
      </c>
      <c r="C17" s="27" t="s">
        <v>65</v>
      </c>
      <c r="D17" s="28" t="s">
        <v>66</v>
      </c>
      <c r="E17" s="28" t="s">
        <v>67</v>
      </c>
      <c r="F17" s="11">
        <v>122522.40000000001</v>
      </c>
      <c r="G17" s="14">
        <v>12</v>
      </c>
      <c r="H17" s="55">
        <v>1470268.8</v>
      </c>
      <c r="I17" s="17">
        <v>0</v>
      </c>
      <c r="J17" s="13">
        <v>1.1499999999999999</v>
      </c>
      <c r="K17" s="17">
        <f t="shared" si="1"/>
        <v>0</v>
      </c>
      <c r="L17" s="14">
        <v>12</v>
      </c>
      <c r="M17" s="11">
        <f>+K17*L17</f>
        <v>0</v>
      </c>
      <c r="N17" s="15" t="s">
        <v>18</v>
      </c>
      <c r="O17" s="16" t="s">
        <v>780</v>
      </c>
      <c r="P17" s="4"/>
      <c r="Q17" s="4"/>
    </row>
    <row r="18" spans="1:17" s="6" customFormat="1" ht="42" x14ac:dyDescent="0.35">
      <c r="A18" s="25" t="s">
        <v>52</v>
      </c>
      <c r="B18" s="26" t="s">
        <v>14</v>
      </c>
      <c r="C18" s="27" t="s">
        <v>69</v>
      </c>
      <c r="D18" s="28" t="s">
        <v>70</v>
      </c>
      <c r="E18" s="28" t="s">
        <v>71</v>
      </c>
      <c r="F18" s="11">
        <v>596013.60000000009</v>
      </c>
      <c r="G18" s="14">
        <v>12</v>
      </c>
      <c r="H18" s="55">
        <v>6825774.8000000007</v>
      </c>
      <c r="I18" s="17">
        <v>624900</v>
      </c>
      <c r="J18" s="13">
        <v>1.1499999999999999</v>
      </c>
      <c r="K18" s="17">
        <f t="shared" si="1"/>
        <v>718635</v>
      </c>
      <c r="L18" s="14">
        <v>12</v>
      </c>
      <c r="M18" s="11">
        <f>+I18*P18+K18*Q18</f>
        <v>8014342.5</v>
      </c>
      <c r="N18" s="15" t="s">
        <v>18</v>
      </c>
      <c r="O18" s="16" t="s">
        <v>324</v>
      </c>
      <c r="P18" s="4">
        <v>6.5</v>
      </c>
      <c r="Q18" s="4">
        <f t="shared" ref="Q18:Q20" si="2">12-P18</f>
        <v>5.5</v>
      </c>
    </row>
    <row r="19" spans="1:17" s="6" customFormat="1" ht="28" x14ac:dyDescent="0.35">
      <c r="A19" s="25" t="s">
        <v>53</v>
      </c>
      <c r="B19" s="26" t="s">
        <v>14</v>
      </c>
      <c r="C19" s="27" t="s">
        <v>332</v>
      </c>
      <c r="D19" s="28" t="s">
        <v>325</v>
      </c>
      <c r="E19" s="28" t="s">
        <v>333</v>
      </c>
      <c r="F19" s="11">
        <v>343324.80000000005</v>
      </c>
      <c r="G19" s="14">
        <v>12</v>
      </c>
      <c r="H19" s="55">
        <v>4119897.6000000006</v>
      </c>
      <c r="I19" s="17">
        <v>360000</v>
      </c>
      <c r="J19" s="13">
        <v>1.1499999999999999</v>
      </c>
      <c r="K19" s="17">
        <f t="shared" si="1"/>
        <v>413999.99999999994</v>
      </c>
      <c r="L19" s="14">
        <v>12</v>
      </c>
      <c r="M19" s="11">
        <f>+K19*L19</f>
        <v>4967999.9999999991</v>
      </c>
      <c r="N19" s="15" t="s">
        <v>18</v>
      </c>
      <c r="O19" s="16" t="s">
        <v>26</v>
      </c>
      <c r="P19" s="4"/>
      <c r="Q19" s="4"/>
    </row>
    <row r="20" spans="1:17" s="6" customFormat="1" ht="42" x14ac:dyDescent="0.35">
      <c r="A20" s="25" t="s">
        <v>57</v>
      </c>
      <c r="B20" s="26" t="s">
        <v>14</v>
      </c>
      <c r="C20" s="27" t="s">
        <v>73</v>
      </c>
      <c r="D20" s="28" t="s">
        <v>74</v>
      </c>
      <c r="E20" s="28" t="s">
        <v>75</v>
      </c>
      <c r="F20" s="11">
        <v>187824</v>
      </c>
      <c r="G20" s="14">
        <v>12</v>
      </c>
      <c r="H20" s="55">
        <v>2151032</v>
      </c>
      <c r="I20" s="17">
        <v>196900</v>
      </c>
      <c r="J20" s="13">
        <v>1.1499999999999999</v>
      </c>
      <c r="K20" s="17">
        <f t="shared" si="1"/>
        <v>226434.99999999997</v>
      </c>
      <c r="L20" s="14">
        <v>12</v>
      </c>
      <c r="M20" s="11">
        <f>+I20*P20+K20*Q20</f>
        <v>2525242.5</v>
      </c>
      <c r="N20" s="15" t="s">
        <v>18</v>
      </c>
      <c r="O20" s="16" t="s">
        <v>326</v>
      </c>
      <c r="P20" s="4">
        <v>6.5</v>
      </c>
      <c r="Q20" s="4">
        <f t="shared" si="2"/>
        <v>5.5</v>
      </c>
    </row>
    <row r="21" spans="1:17" s="6" customFormat="1" ht="28" x14ac:dyDescent="0.35">
      <c r="A21" s="25" t="s">
        <v>60</v>
      </c>
      <c r="B21" s="31" t="s">
        <v>14</v>
      </c>
      <c r="C21" s="32" t="s">
        <v>37</v>
      </c>
      <c r="D21" s="32" t="s">
        <v>84</v>
      </c>
      <c r="E21" s="32" t="s">
        <v>378</v>
      </c>
      <c r="F21" s="11">
        <v>61293.960000000006</v>
      </c>
      <c r="G21" s="14">
        <v>12</v>
      </c>
      <c r="H21" s="55">
        <v>720035.64</v>
      </c>
      <c r="I21" s="17">
        <v>64269</v>
      </c>
      <c r="J21" s="13">
        <v>1.1499999999999999</v>
      </c>
      <c r="K21" s="17">
        <f>+I21*J21</f>
        <v>73909.349999999991</v>
      </c>
      <c r="L21" s="14">
        <v>12</v>
      </c>
      <c r="M21" s="11">
        <f>+I21*P21+K21*Q21</f>
        <v>857991.14999999991</v>
      </c>
      <c r="N21" s="15" t="s">
        <v>18</v>
      </c>
      <c r="O21" s="16" t="s">
        <v>39</v>
      </c>
      <c r="P21" s="4">
        <v>3</v>
      </c>
      <c r="Q21" s="4">
        <f>12-P21</f>
        <v>9</v>
      </c>
    </row>
    <row r="22" spans="1:17" s="6" customFormat="1" ht="42" x14ac:dyDescent="0.35">
      <c r="A22" s="25" t="s">
        <v>64</v>
      </c>
      <c r="B22" s="31" t="s">
        <v>14</v>
      </c>
      <c r="C22" s="32" t="s">
        <v>86</v>
      </c>
      <c r="D22" s="32" t="s">
        <v>328</v>
      </c>
      <c r="E22" s="32" t="s">
        <v>87</v>
      </c>
      <c r="F22" s="11">
        <v>87469.200000000012</v>
      </c>
      <c r="G22" s="14">
        <v>12</v>
      </c>
      <c r="H22" s="55">
        <v>1049630.4000000001</v>
      </c>
      <c r="I22" s="17">
        <v>0</v>
      </c>
      <c r="J22" s="13">
        <v>1.1499999999999999</v>
      </c>
      <c r="K22" s="17">
        <f>+I22*J22</f>
        <v>0</v>
      </c>
      <c r="L22" s="14">
        <v>12</v>
      </c>
      <c r="M22" s="11">
        <f>+K22*L22</f>
        <v>0</v>
      </c>
      <c r="N22" s="15" t="s">
        <v>18</v>
      </c>
      <c r="O22" s="16" t="s">
        <v>781</v>
      </c>
      <c r="P22" s="4"/>
      <c r="Q22" s="4"/>
    </row>
    <row r="23" spans="1:17" s="6" customFormat="1" ht="42" x14ac:dyDescent="0.35">
      <c r="A23" s="25" t="s">
        <v>68</v>
      </c>
      <c r="B23" s="26" t="s">
        <v>14</v>
      </c>
      <c r="C23" s="27" t="s">
        <v>89</v>
      </c>
      <c r="D23" s="28" t="s">
        <v>90</v>
      </c>
      <c r="E23" s="28" t="s">
        <v>91</v>
      </c>
      <c r="F23" s="11">
        <v>326071.2</v>
      </c>
      <c r="G23" s="14">
        <v>12</v>
      </c>
      <c r="H23" s="55">
        <v>3912854.4000000004</v>
      </c>
      <c r="I23" s="17">
        <v>341900</v>
      </c>
      <c r="J23" s="13">
        <v>1.1499999999999999</v>
      </c>
      <c r="K23" s="17">
        <f t="shared" ref="K23:K41" si="3">+I23*J23</f>
        <v>393184.99999999994</v>
      </c>
      <c r="L23" s="14">
        <v>12</v>
      </c>
      <c r="M23" s="11">
        <f>+K23*L23</f>
        <v>4718219.9999999991</v>
      </c>
      <c r="N23" s="15" t="s">
        <v>18</v>
      </c>
      <c r="O23" s="16" t="s">
        <v>26</v>
      </c>
      <c r="P23" s="4"/>
      <c r="Q23" s="4"/>
    </row>
    <row r="24" spans="1:17" s="6" customFormat="1" ht="42" x14ac:dyDescent="0.35">
      <c r="A24" s="25" t="s">
        <v>72</v>
      </c>
      <c r="B24" s="26" t="s">
        <v>14</v>
      </c>
      <c r="C24" s="27" t="s">
        <v>93</v>
      </c>
      <c r="D24" s="28" t="s">
        <v>94</v>
      </c>
      <c r="E24" s="28" t="s">
        <v>329</v>
      </c>
      <c r="F24" s="11">
        <v>24487.008000000002</v>
      </c>
      <c r="G24" s="14">
        <v>12</v>
      </c>
      <c r="H24" s="55">
        <v>289718.08</v>
      </c>
      <c r="I24" s="17">
        <v>25675</v>
      </c>
      <c r="J24" s="13">
        <v>1.1499999999999999</v>
      </c>
      <c r="K24" s="17">
        <f t="shared" si="3"/>
        <v>29526.249999999996</v>
      </c>
      <c r="L24" s="14">
        <v>12</v>
      </c>
      <c r="M24" s="11">
        <f>+I24*P24+K24*Q24</f>
        <v>346612.49999999994</v>
      </c>
      <c r="N24" s="15" t="s">
        <v>18</v>
      </c>
      <c r="O24" s="16" t="s">
        <v>95</v>
      </c>
      <c r="P24" s="4">
        <v>2</v>
      </c>
      <c r="Q24" s="4">
        <f t="shared" ref="Q24" si="4">12-P24</f>
        <v>10</v>
      </c>
    </row>
    <row r="25" spans="1:17" s="6" customFormat="1" ht="42" x14ac:dyDescent="0.35">
      <c r="A25" s="25" t="s">
        <v>76</v>
      </c>
      <c r="B25" s="26" t="s">
        <v>14</v>
      </c>
      <c r="C25" s="27" t="s">
        <v>465</v>
      </c>
      <c r="D25" s="28" t="s">
        <v>466</v>
      </c>
      <c r="E25" s="28" t="s">
        <v>467</v>
      </c>
      <c r="F25" s="11">
        <v>220474.80000000002</v>
      </c>
      <c r="G25" s="14">
        <v>12</v>
      </c>
      <c r="H25" s="55">
        <v>2645697.6</v>
      </c>
      <c r="I25" s="17">
        <v>231200</v>
      </c>
      <c r="J25" s="13">
        <v>1.1499999999999999</v>
      </c>
      <c r="K25" s="17">
        <f>+I25*J25</f>
        <v>265880</v>
      </c>
      <c r="L25" s="14">
        <v>12</v>
      </c>
      <c r="M25" s="11">
        <f>+K25*L25</f>
        <v>3190560</v>
      </c>
      <c r="N25" s="15" t="s">
        <v>18</v>
      </c>
      <c r="O25" s="16" t="s">
        <v>26</v>
      </c>
      <c r="P25" s="4"/>
      <c r="Q25" s="4"/>
    </row>
    <row r="26" spans="1:17" s="6" customFormat="1" ht="42" x14ac:dyDescent="0.35">
      <c r="A26" s="25" t="s">
        <v>79</v>
      </c>
      <c r="B26" s="26" t="s">
        <v>14</v>
      </c>
      <c r="C26" s="27" t="s">
        <v>784</v>
      </c>
      <c r="D26" s="28" t="s">
        <v>750</v>
      </c>
      <c r="E26" s="28" t="s">
        <v>785</v>
      </c>
      <c r="F26" s="11">
        <v>68796</v>
      </c>
      <c r="G26" s="14">
        <v>12</v>
      </c>
      <c r="H26" s="55">
        <v>825552</v>
      </c>
      <c r="I26" s="17">
        <v>63000</v>
      </c>
      <c r="J26" s="13">
        <v>1.1499999999999999</v>
      </c>
      <c r="K26" s="17">
        <f>+I26*J26</f>
        <v>72450</v>
      </c>
      <c r="L26" s="14">
        <v>12</v>
      </c>
      <c r="M26" s="11">
        <f>+K26*L26</f>
        <v>869400</v>
      </c>
      <c r="N26" s="15" t="s">
        <v>18</v>
      </c>
      <c r="O26" s="50" t="s">
        <v>26</v>
      </c>
      <c r="P26" s="4"/>
      <c r="Q26" s="4"/>
    </row>
    <row r="27" spans="1:17" s="6" customFormat="1" ht="42" x14ac:dyDescent="0.35">
      <c r="A27" s="25" t="s">
        <v>83</v>
      </c>
      <c r="B27" s="26" t="s">
        <v>14</v>
      </c>
      <c r="C27" s="27" t="s">
        <v>783</v>
      </c>
      <c r="D27" s="28" t="s">
        <v>751</v>
      </c>
      <c r="E27" s="28" t="s">
        <v>752</v>
      </c>
      <c r="F27" s="11">
        <v>34944</v>
      </c>
      <c r="G27" s="14">
        <v>12</v>
      </c>
      <c r="H27" s="55">
        <v>419328</v>
      </c>
      <c r="I27" s="17">
        <v>32000</v>
      </c>
      <c r="J27" s="13">
        <v>1.1499999999999999</v>
      </c>
      <c r="K27" s="17">
        <f>+I27*J27</f>
        <v>36800</v>
      </c>
      <c r="L27" s="14">
        <v>12</v>
      </c>
      <c r="M27" s="11">
        <f>+K27*L27</f>
        <v>441600</v>
      </c>
      <c r="N27" s="15" t="s">
        <v>18</v>
      </c>
      <c r="O27" s="50" t="s">
        <v>26</v>
      </c>
      <c r="P27" s="4"/>
      <c r="Q27" s="4"/>
    </row>
    <row r="28" spans="1:17" s="6" customFormat="1" ht="28" x14ac:dyDescent="0.35">
      <c r="A28" s="25" t="s">
        <v>304</v>
      </c>
      <c r="B28" s="31" t="s">
        <v>14</v>
      </c>
      <c r="C28" s="32" t="s">
        <v>80</v>
      </c>
      <c r="D28" s="32" t="s">
        <v>81</v>
      </c>
      <c r="E28" s="32" t="s">
        <v>82</v>
      </c>
      <c r="F28" s="11">
        <v>268445.26800000004</v>
      </c>
      <c r="G28" s="14">
        <v>12</v>
      </c>
      <c r="H28" s="55">
        <v>3221343.2160000005</v>
      </c>
      <c r="I28" s="17">
        <v>281500</v>
      </c>
      <c r="J28" s="13">
        <v>1.1499999999999999</v>
      </c>
      <c r="K28" s="17">
        <f t="shared" si="3"/>
        <v>323725</v>
      </c>
      <c r="L28" s="14">
        <v>12</v>
      </c>
      <c r="M28" s="11">
        <f>+K28*L28</f>
        <v>3884700</v>
      </c>
      <c r="N28" s="15" t="s">
        <v>18</v>
      </c>
      <c r="O28" s="50" t="s">
        <v>26</v>
      </c>
      <c r="P28" s="4"/>
      <c r="Q28" s="4"/>
    </row>
    <row r="29" spans="1:17" s="6" customFormat="1" ht="42" x14ac:dyDescent="0.35">
      <c r="A29" s="25" t="s">
        <v>85</v>
      </c>
      <c r="B29" s="26" t="s">
        <v>14</v>
      </c>
      <c r="C29" s="27" t="s">
        <v>97</v>
      </c>
      <c r="D29" s="28" t="s">
        <v>98</v>
      </c>
      <c r="E29" s="28" t="s">
        <v>99</v>
      </c>
      <c r="F29" s="11">
        <v>902647.20000000007</v>
      </c>
      <c r="G29" s="14">
        <v>12</v>
      </c>
      <c r="H29" s="55">
        <v>10261412.4</v>
      </c>
      <c r="I29" s="17">
        <v>946500</v>
      </c>
      <c r="J29" s="13">
        <v>1.1499999999999999</v>
      </c>
      <c r="K29" s="17">
        <f t="shared" si="3"/>
        <v>1088475</v>
      </c>
      <c r="L29" s="14">
        <v>12</v>
      </c>
      <c r="M29" s="11">
        <f>+I29*P29+K29*Q29</f>
        <v>11996887.5</v>
      </c>
      <c r="N29" s="15" t="s">
        <v>18</v>
      </c>
      <c r="O29" s="16" t="s">
        <v>330</v>
      </c>
      <c r="P29" s="4">
        <v>7.5</v>
      </c>
      <c r="Q29" s="4">
        <f t="shared" ref="Q29" si="5">12-P29</f>
        <v>4.5</v>
      </c>
    </row>
    <row r="30" spans="1:17" s="6" customFormat="1" ht="21" customHeight="1" x14ac:dyDescent="0.35">
      <c r="A30" s="25" t="s">
        <v>88</v>
      </c>
      <c r="B30" s="26" t="s">
        <v>14</v>
      </c>
      <c r="C30" s="27" t="s">
        <v>293</v>
      </c>
      <c r="D30" s="28" t="s">
        <v>292</v>
      </c>
      <c r="E30" s="28" t="s">
        <v>294</v>
      </c>
      <c r="F30" s="11">
        <v>518263.2</v>
      </c>
      <c r="G30" s="14">
        <v>12</v>
      </c>
      <c r="H30" s="55">
        <v>6219158.4000000004</v>
      </c>
      <c r="I30" s="11">
        <v>543400</v>
      </c>
      <c r="J30" s="13">
        <v>1.1499999999999999</v>
      </c>
      <c r="K30" s="17">
        <f t="shared" si="3"/>
        <v>624910</v>
      </c>
      <c r="L30" s="14">
        <v>12</v>
      </c>
      <c r="M30" s="11">
        <f>+K30*L30</f>
        <v>7498920</v>
      </c>
      <c r="N30" s="15" t="s">
        <v>18</v>
      </c>
      <c r="O30" s="16" t="s">
        <v>26</v>
      </c>
      <c r="P30" s="4"/>
      <c r="Q30" s="4"/>
    </row>
    <row r="31" spans="1:17" s="6" customFormat="1" ht="42" x14ac:dyDescent="0.35">
      <c r="A31" s="25" t="s">
        <v>92</v>
      </c>
      <c r="B31" s="26" t="s">
        <v>14</v>
      </c>
      <c r="C31" s="27" t="s">
        <v>103</v>
      </c>
      <c r="D31" s="28" t="s">
        <v>104</v>
      </c>
      <c r="E31" s="28" t="s">
        <v>105</v>
      </c>
      <c r="F31" s="11">
        <v>14742.000000000002</v>
      </c>
      <c r="G31" s="14">
        <v>12</v>
      </c>
      <c r="H31" s="55">
        <v>170694</v>
      </c>
      <c r="I31" s="17">
        <v>15500</v>
      </c>
      <c r="J31" s="13">
        <v>1.1499999999999999</v>
      </c>
      <c r="K31" s="17">
        <f>+I31*J31</f>
        <v>17825</v>
      </c>
      <c r="L31" s="14">
        <v>12</v>
      </c>
      <c r="M31" s="11">
        <f>+I31*P31+K31*Q31</f>
        <v>202275</v>
      </c>
      <c r="N31" s="15" t="s">
        <v>18</v>
      </c>
      <c r="O31" s="16" t="s">
        <v>331</v>
      </c>
      <c r="P31" s="4">
        <v>5</v>
      </c>
      <c r="Q31" s="4">
        <f t="shared" ref="Q31" si="6">12-P31</f>
        <v>7</v>
      </c>
    </row>
    <row r="32" spans="1:17" s="6" customFormat="1" ht="42" x14ac:dyDescent="0.35">
      <c r="A32" s="25" t="s">
        <v>305</v>
      </c>
      <c r="B32" s="26" t="s">
        <v>14</v>
      </c>
      <c r="C32" s="27" t="s">
        <v>107</v>
      </c>
      <c r="D32" s="28" t="s">
        <v>108</v>
      </c>
      <c r="E32" s="28" t="s">
        <v>109</v>
      </c>
      <c r="F32" s="11">
        <v>483210.00000000006</v>
      </c>
      <c r="G32" s="14">
        <v>12</v>
      </c>
      <c r="H32" s="55">
        <v>5798520.0000000009</v>
      </c>
      <c r="I32" s="17">
        <v>506700</v>
      </c>
      <c r="J32" s="13">
        <v>1.1499999999999999</v>
      </c>
      <c r="K32" s="17">
        <f t="shared" si="3"/>
        <v>582705</v>
      </c>
      <c r="L32" s="14">
        <v>12</v>
      </c>
      <c r="M32" s="11">
        <f>+K32*L32</f>
        <v>6992460</v>
      </c>
      <c r="N32" s="15" t="s">
        <v>18</v>
      </c>
      <c r="O32" s="16" t="s">
        <v>26</v>
      </c>
      <c r="P32" s="4"/>
      <c r="Q32" s="4"/>
    </row>
    <row r="33" spans="1:17" s="6" customFormat="1" ht="42" x14ac:dyDescent="0.35">
      <c r="A33" s="25" t="s">
        <v>96</v>
      </c>
      <c r="B33" s="26" t="s">
        <v>14</v>
      </c>
      <c r="C33" s="27" t="s">
        <v>111</v>
      </c>
      <c r="D33" s="28" t="s">
        <v>334</v>
      </c>
      <c r="E33" s="28" t="s">
        <v>112</v>
      </c>
      <c r="F33" s="11">
        <v>100573.20000000001</v>
      </c>
      <c r="G33" s="14">
        <v>12</v>
      </c>
      <c r="H33" s="55">
        <v>1206878.4000000001</v>
      </c>
      <c r="I33" s="17">
        <v>105500</v>
      </c>
      <c r="J33" s="13">
        <v>1.1499999999999999</v>
      </c>
      <c r="K33" s="17">
        <f t="shared" si="3"/>
        <v>121324.99999999999</v>
      </c>
      <c r="L33" s="14">
        <v>12</v>
      </c>
      <c r="M33" s="11">
        <f>+K33*L33</f>
        <v>1455899.9999999998</v>
      </c>
      <c r="N33" s="15" t="s">
        <v>18</v>
      </c>
      <c r="O33" s="16" t="s">
        <v>26</v>
      </c>
      <c r="P33" s="4"/>
      <c r="Q33" s="4"/>
    </row>
    <row r="34" spans="1:17" s="6" customFormat="1" ht="28" x14ac:dyDescent="0.35">
      <c r="A34" s="25" t="s">
        <v>100</v>
      </c>
      <c r="B34" s="26" t="s">
        <v>14</v>
      </c>
      <c r="C34" s="27" t="s">
        <v>114</v>
      </c>
      <c r="D34" s="28" t="s">
        <v>115</v>
      </c>
      <c r="E34" s="28" t="s">
        <v>116</v>
      </c>
      <c r="F34" s="11">
        <v>2148823.4040000001</v>
      </c>
      <c r="G34" s="14">
        <v>12</v>
      </c>
      <c r="H34" s="55">
        <v>24880698.828000002</v>
      </c>
      <c r="I34" s="17">
        <v>2253100</v>
      </c>
      <c r="J34" s="13">
        <v>1.1499999999999999</v>
      </c>
      <c r="K34" s="17">
        <f t="shared" si="3"/>
        <v>2591065</v>
      </c>
      <c r="L34" s="14">
        <v>12</v>
      </c>
      <c r="M34" s="11">
        <f>+I34*P34+K34*Q34</f>
        <v>29402955</v>
      </c>
      <c r="N34" s="15" t="s">
        <v>18</v>
      </c>
      <c r="O34" s="16" t="s">
        <v>239</v>
      </c>
      <c r="P34" s="4">
        <v>5</v>
      </c>
      <c r="Q34" s="4">
        <f t="shared" ref="Q34" si="7">12-P34</f>
        <v>7</v>
      </c>
    </row>
    <row r="35" spans="1:17" s="6" customFormat="1" ht="42" x14ac:dyDescent="0.35">
      <c r="A35" s="25" t="s">
        <v>306</v>
      </c>
      <c r="B35" s="26" t="s">
        <v>14</v>
      </c>
      <c r="C35" s="27" t="s">
        <v>468</v>
      </c>
      <c r="D35" s="28" t="s">
        <v>469</v>
      </c>
      <c r="E35" s="28" t="s">
        <v>470</v>
      </c>
      <c r="F35" s="17">
        <v>74583.600000000006</v>
      </c>
      <c r="G35" s="14">
        <v>12</v>
      </c>
      <c r="H35" s="55">
        <v>895003.20000000007</v>
      </c>
      <c r="I35" s="17">
        <v>78200</v>
      </c>
      <c r="J35" s="13">
        <v>1.1499999999999999</v>
      </c>
      <c r="K35" s="17">
        <f>+I35*J35</f>
        <v>89930</v>
      </c>
      <c r="L35" s="14">
        <v>12</v>
      </c>
      <c r="M35" s="11">
        <f>+K35*L35</f>
        <v>1079160</v>
      </c>
      <c r="N35" s="15" t="s">
        <v>18</v>
      </c>
      <c r="O35" s="16" t="s">
        <v>26</v>
      </c>
      <c r="P35" s="4"/>
      <c r="Q35" s="4"/>
    </row>
    <row r="36" spans="1:17" s="6" customFormat="1" ht="46.5" customHeight="1" x14ac:dyDescent="0.35">
      <c r="A36" s="25" t="s">
        <v>102</v>
      </c>
      <c r="B36" s="26" t="s">
        <v>14</v>
      </c>
      <c r="C36" s="27" t="s">
        <v>471</v>
      </c>
      <c r="D36" s="28" t="s">
        <v>786</v>
      </c>
      <c r="E36" s="28" t="s">
        <v>472</v>
      </c>
      <c r="F36" s="17">
        <v>1094293.2000000002</v>
      </c>
      <c r="G36" s="14">
        <v>12</v>
      </c>
      <c r="H36" s="55">
        <v>13131518.400000002</v>
      </c>
      <c r="I36" s="17">
        <v>1147700</v>
      </c>
      <c r="J36" s="13">
        <v>1.1499999999999999</v>
      </c>
      <c r="K36" s="17">
        <f t="shared" si="3"/>
        <v>1319855</v>
      </c>
      <c r="L36" s="14">
        <v>12</v>
      </c>
      <c r="M36" s="11">
        <f>+K36*L36</f>
        <v>15838260</v>
      </c>
      <c r="N36" s="15" t="s">
        <v>18</v>
      </c>
      <c r="O36" s="16" t="s">
        <v>26</v>
      </c>
      <c r="P36" s="4"/>
      <c r="Q36" s="4"/>
    </row>
    <row r="37" spans="1:17" s="6" customFormat="1" ht="42" x14ac:dyDescent="0.35">
      <c r="A37" s="25" t="s">
        <v>106</v>
      </c>
      <c r="B37" s="26" t="s">
        <v>14</v>
      </c>
      <c r="C37" s="27" t="s">
        <v>120</v>
      </c>
      <c r="D37" s="28" t="s">
        <v>121</v>
      </c>
      <c r="E37" s="28" t="s">
        <v>122</v>
      </c>
      <c r="F37" s="11">
        <v>150368.40000000002</v>
      </c>
      <c r="G37" s="14">
        <v>12</v>
      </c>
      <c r="H37" s="55">
        <v>1766415.6</v>
      </c>
      <c r="I37" s="17">
        <v>157700</v>
      </c>
      <c r="J37" s="13">
        <v>1.1499999999999999</v>
      </c>
      <c r="K37" s="17">
        <f t="shared" si="3"/>
        <v>181355</v>
      </c>
      <c r="L37" s="14">
        <v>12</v>
      </c>
      <c r="M37" s="11">
        <f>+I37*P37+K37*Q37</f>
        <v>2105295</v>
      </c>
      <c r="N37" s="15" t="s">
        <v>18</v>
      </c>
      <c r="O37" s="16" t="s">
        <v>123</v>
      </c>
      <c r="P37" s="4">
        <v>3</v>
      </c>
      <c r="Q37" s="4">
        <f>12-P37</f>
        <v>9</v>
      </c>
    </row>
    <row r="38" spans="1:17" s="6" customFormat="1" ht="42" x14ac:dyDescent="0.35">
      <c r="A38" s="25" t="s">
        <v>307</v>
      </c>
      <c r="B38" s="26" t="s">
        <v>14</v>
      </c>
      <c r="C38" s="27" t="s">
        <v>473</v>
      </c>
      <c r="D38" s="28" t="s">
        <v>125</v>
      </c>
      <c r="E38" s="28" t="s">
        <v>126</v>
      </c>
      <c r="F38" s="11">
        <v>1150968</v>
      </c>
      <c r="G38" s="14">
        <v>12</v>
      </c>
      <c r="H38" s="55">
        <v>13811616</v>
      </c>
      <c r="I38" s="17">
        <v>1206800</v>
      </c>
      <c r="J38" s="13">
        <v>1.1499999999999999</v>
      </c>
      <c r="K38" s="17">
        <f>+I38*J38</f>
        <v>1387820</v>
      </c>
      <c r="L38" s="14">
        <v>12</v>
      </c>
      <c r="M38" s="11">
        <f>+K38*L38</f>
        <v>16653840</v>
      </c>
      <c r="N38" s="15" t="s">
        <v>18</v>
      </c>
      <c r="O38" s="16" t="s">
        <v>26</v>
      </c>
      <c r="P38" s="4"/>
      <c r="Q38" s="4"/>
    </row>
    <row r="39" spans="1:17" s="6" customFormat="1" ht="28" x14ac:dyDescent="0.35">
      <c r="A39" s="25" t="s">
        <v>110</v>
      </c>
      <c r="B39" s="26" t="s">
        <v>14</v>
      </c>
      <c r="C39" s="27" t="s">
        <v>132</v>
      </c>
      <c r="D39" s="28" t="s">
        <v>474</v>
      </c>
      <c r="E39" s="33" t="s">
        <v>133</v>
      </c>
      <c r="F39" s="11">
        <v>212175.6</v>
      </c>
      <c r="G39" s="14">
        <v>12</v>
      </c>
      <c r="H39" s="55">
        <v>2420978</v>
      </c>
      <c r="I39" s="17">
        <v>222500</v>
      </c>
      <c r="J39" s="13">
        <v>1.1499999999999999</v>
      </c>
      <c r="K39" s="17">
        <f t="shared" si="3"/>
        <v>255874.99999999997</v>
      </c>
      <c r="L39" s="14">
        <v>12</v>
      </c>
      <c r="M39" s="11">
        <f>+I39*P39+K39*Q39</f>
        <v>2836875</v>
      </c>
      <c r="N39" s="15" t="s">
        <v>18</v>
      </c>
      <c r="O39" s="16" t="s">
        <v>335</v>
      </c>
      <c r="P39" s="4">
        <v>7</v>
      </c>
      <c r="Q39" s="4">
        <f>12-P39</f>
        <v>5</v>
      </c>
    </row>
    <row r="40" spans="1:17" s="6" customFormat="1" ht="42" x14ac:dyDescent="0.35">
      <c r="A40" s="25" t="s">
        <v>113</v>
      </c>
      <c r="B40" s="26" t="s">
        <v>14</v>
      </c>
      <c r="C40" s="27" t="s">
        <v>505</v>
      </c>
      <c r="D40" s="28" t="s">
        <v>756</v>
      </c>
      <c r="E40" s="28" t="s">
        <v>757</v>
      </c>
      <c r="F40" s="11">
        <v>111000</v>
      </c>
      <c r="G40" s="14">
        <v>12</v>
      </c>
      <c r="H40" s="55">
        <v>1332000</v>
      </c>
      <c r="I40" s="17">
        <v>171000</v>
      </c>
      <c r="J40" s="13">
        <v>1.1499999999999999</v>
      </c>
      <c r="K40" s="17">
        <f t="shared" si="3"/>
        <v>196649.99999999997</v>
      </c>
      <c r="L40" s="14">
        <v>12</v>
      </c>
      <c r="M40" s="11">
        <f>+K40*L40</f>
        <v>2359799.9999999995</v>
      </c>
      <c r="N40" s="15" t="s">
        <v>18</v>
      </c>
      <c r="O40" s="16" t="s">
        <v>26</v>
      </c>
      <c r="P40" s="4"/>
      <c r="Q40" s="4"/>
    </row>
    <row r="41" spans="1:17" s="6" customFormat="1" ht="28" x14ac:dyDescent="0.35">
      <c r="A41" s="25" t="s">
        <v>117</v>
      </c>
      <c r="B41" s="26" t="s">
        <v>14</v>
      </c>
      <c r="C41" s="27" t="s">
        <v>135</v>
      </c>
      <c r="D41" s="28" t="s">
        <v>136</v>
      </c>
      <c r="E41" s="28" t="s">
        <v>336</v>
      </c>
      <c r="F41" s="11">
        <v>26863.200000000001</v>
      </c>
      <c r="G41" s="14">
        <v>12</v>
      </c>
      <c r="H41" s="55">
        <v>322358.40000000002</v>
      </c>
      <c r="I41" s="17">
        <v>28200</v>
      </c>
      <c r="J41" s="13">
        <v>1.1499999999999999</v>
      </c>
      <c r="K41" s="17">
        <f t="shared" si="3"/>
        <v>32429.999999999996</v>
      </c>
      <c r="L41" s="14">
        <v>12</v>
      </c>
      <c r="M41" s="11">
        <f>+K41*L41</f>
        <v>389159.99999999994</v>
      </c>
      <c r="N41" s="15" t="s">
        <v>18</v>
      </c>
      <c r="O41" s="16" t="s">
        <v>26</v>
      </c>
      <c r="P41" s="4"/>
      <c r="Q41" s="4"/>
    </row>
    <row r="42" spans="1:17" s="6" customFormat="1" ht="28" x14ac:dyDescent="0.35">
      <c r="A42" s="25" t="s">
        <v>118</v>
      </c>
      <c r="B42" s="26" t="s">
        <v>101</v>
      </c>
      <c r="C42" s="27" t="s">
        <v>141</v>
      </c>
      <c r="D42" s="28" t="s">
        <v>142</v>
      </c>
      <c r="E42" s="28" t="s">
        <v>143</v>
      </c>
      <c r="F42" s="11">
        <v>1450000</v>
      </c>
      <c r="G42" s="14">
        <v>9</v>
      </c>
      <c r="H42" s="55">
        <v>13050000</v>
      </c>
      <c r="I42" s="17">
        <v>1450000</v>
      </c>
      <c r="J42" s="13"/>
      <c r="K42" s="17">
        <v>1450000</v>
      </c>
      <c r="L42" s="14">
        <v>12</v>
      </c>
      <c r="M42" s="11">
        <f>+K42*L42</f>
        <v>17400000</v>
      </c>
      <c r="N42" s="15" t="s">
        <v>18</v>
      </c>
      <c r="O42" s="16" t="s">
        <v>144</v>
      </c>
      <c r="P42" s="4"/>
      <c r="Q42" s="4"/>
    </row>
    <row r="43" spans="1:17" s="6" customFormat="1" ht="28" x14ac:dyDescent="0.35">
      <c r="A43" s="25" t="s">
        <v>308</v>
      </c>
      <c r="B43" s="26" t="s">
        <v>14</v>
      </c>
      <c r="C43" s="27" t="s">
        <v>339</v>
      </c>
      <c r="D43" s="28" t="s">
        <v>337</v>
      </c>
      <c r="E43" s="28" t="s">
        <v>338</v>
      </c>
      <c r="F43" s="11">
        <v>374446.80000000005</v>
      </c>
      <c r="G43" s="14">
        <v>12</v>
      </c>
      <c r="H43" s="55">
        <v>4130573.4</v>
      </c>
      <c r="I43" s="17">
        <v>412658</v>
      </c>
      <c r="J43" s="13">
        <v>1.1499999999999999</v>
      </c>
      <c r="K43" s="17">
        <f>+I43*J43</f>
        <v>474556.69999999995</v>
      </c>
      <c r="L43" s="14">
        <v>12</v>
      </c>
      <c r="M43" s="11">
        <f>+I43*P43+K43*Q43</f>
        <v>4982845.3499999996</v>
      </c>
      <c r="N43" s="15" t="s">
        <v>18</v>
      </c>
      <c r="O43" s="16" t="s">
        <v>475</v>
      </c>
      <c r="P43" s="4">
        <v>11.5</v>
      </c>
      <c r="Q43" s="4">
        <f>12-P43</f>
        <v>0.5</v>
      </c>
    </row>
    <row r="44" spans="1:17" s="6" customFormat="1" ht="42" x14ac:dyDescent="0.35">
      <c r="A44" s="25" t="s">
        <v>119</v>
      </c>
      <c r="B44" s="26" t="s">
        <v>14</v>
      </c>
      <c r="C44" s="27" t="s">
        <v>146</v>
      </c>
      <c r="D44" s="28" t="s">
        <v>147</v>
      </c>
      <c r="E44" s="28" t="s">
        <v>148</v>
      </c>
      <c r="F44" s="11">
        <v>165765.6</v>
      </c>
      <c r="G44" s="14">
        <v>12</v>
      </c>
      <c r="H44" s="55">
        <v>1989187.2000000002</v>
      </c>
      <c r="I44" s="17">
        <v>173800</v>
      </c>
      <c r="J44" s="13">
        <v>1.1499999999999999</v>
      </c>
      <c r="K44" s="17">
        <f>+I44*J44</f>
        <v>199869.99999999997</v>
      </c>
      <c r="L44" s="14">
        <v>12</v>
      </c>
      <c r="M44" s="11">
        <f>+K44*L44</f>
        <v>2398439.9999999995</v>
      </c>
      <c r="N44" s="15" t="s">
        <v>18</v>
      </c>
      <c r="O44" s="16" t="s">
        <v>26</v>
      </c>
      <c r="P44" s="4"/>
      <c r="Q44" s="4"/>
    </row>
    <row r="45" spans="1:17" s="6" customFormat="1" ht="28" x14ac:dyDescent="0.35">
      <c r="A45" s="25" t="s">
        <v>124</v>
      </c>
      <c r="B45" s="31" t="s">
        <v>101</v>
      </c>
      <c r="C45" s="32" t="s">
        <v>77</v>
      </c>
      <c r="D45" s="32" t="s">
        <v>476</v>
      </c>
      <c r="E45" s="32" t="s">
        <v>78</v>
      </c>
      <c r="F45" s="11">
        <v>12200</v>
      </c>
      <c r="G45" s="14">
        <v>12</v>
      </c>
      <c r="H45" s="55">
        <v>146400</v>
      </c>
      <c r="I45" s="17">
        <v>12200</v>
      </c>
      <c r="J45" s="54"/>
      <c r="K45" s="17">
        <v>12200</v>
      </c>
      <c r="L45" s="14">
        <v>12</v>
      </c>
      <c r="M45" s="11">
        <f t="shared" ref="M45:M50" si="8">+K45*L45</f>
        <v>146400</v>
      </c>
      <c r="N45" s="15" t="s">
        <v>18</v>
      </c>
      <c r="O45" s="16" t="s">
        <v>327</v>
      </c>
      <c r="P45" s="4"/>
      <c r="Q45" s="4"/>
    </row>
    <row r="46" spans="1:17" s="6" customFormat="1" ht="28" x14ac:dyDescent="0.35">
      <c r="A46" s="25" t="s">
        <v>127</v>
      </c>
      <c r="B46" s="26" t="s">
        <v>101</v>
      </c>
      <c r="C46" s="27" t="s">
        <v>152</v>
      </c>
      <c r="D46" s="28" t="s">
        <v>153</v>
      </c>
      <c r="E46" s="28" t="s">
        <v>154</v>
      </c>
      <c r="F46" s="11">
        <v>33438</v>
      </c>
      <c r="G46" s="14">
        <v>12</v>
      </c>
      <c r="H46" s="55">
        <v>401256</v>
      </c>
      <c r="I46" s="17">
        <v>33438</v>
      </c>
      <c r="J46" s="13"/>
      <c r="K46" s="17">
        <v>33438</v>
      </c>
      <c r="L46" s="14">
        <v>12</v>
      </c>
      <c r="M46" s="11">
        <f t="shared" si="8"/>
        <v>401256</v>
      </c>
      <c r="N46" s="15" t="s">
        <v>18</v>
      </c>
      <c r="O46" s="16" t="s">
        <v>144</v>
      </c>
      <c r="P46" s="4"/>
      <c r="Q46" s="4"/>
    </row>
    <row r="47" spans="1:17" s="6" customFormat="1" ht="56" x14ac:dyDescent="0.35">
      <c r="A47" s="25" t="s">
        <v>128</v>
      </c>
      <c r="B47" s="26" t="s">
        <v>14</v>
      </c>
      <c r="C47" s="27" t="s">
        <v>156</v>
      </c>
      <c r="D47" s="28" t="s">
        <v>157</v>
      </c>
      <c r="E47" s="28" t="s">
        <v>158</v>
      </c>
      <c r="F47" s="11">
        <v>3368601.6000000001</v>
      </c>
      <c r="G47" s="14">
        <v>12</v>
      </c>
      <c r="H47" s="55">
        <v>40423219.200000003</v>
      </c>
      <c r="I47" s="17">
        <v>3532100</v>
      </c>
      <c r="J47" s="13">
        <v>1.1499999999999999</v>
      </c>
      <c r="K47" s="17">
        <f t="shared" ref="K47:K55" si="9">+I47*J47</f>
        <v>4061914.9999999995</v>
      </c>
      <c r="L47" s="14">
        <v>12</v>
      </c>
      <c r="M47" s="11">
        <f>+K47*L47</f>
        <v>48742979.999999993</v>
      </c>
      <c r="N47" s="15" t="s">
        <v>18</v>
      </c>
      <c r="O47" s="16" t="s">
        <v>26</v>
      </c>
      <c r="P47" s="4"/>
      <c r="Q47" s="4"/>
    </row>
    <row r="48" spans="1:17" s="6" customFormat="1" ht="42" x14ac:dyDescent="0.35">
      <c r="A48" s="25" t="s">
        <v>129</v>
      </c>
      <c r="B48" s="26" t="s">
        <v>14</v>
      </c>
      <c r="C48" s="27" t="s">
        <v>193</v>
      </c>
      <c r="D48" s="28" t="s">
        <v>477</v>
      </c>
      <c r="E48" s="28" t="s">
        <v>360</v>
      </c>
      <c r="F48" s="11">
        <v>172863.6</v>
      </c>
      <c r="G48" s="14">
        <v>12</v>
      </c>
      <c r="H48" s="55">
        <v>2074363.2000000002</v>
      </c>
      <c r="I48" s="17">
        <v>181300</v>
      </c>
      <c r="J48" s="13">
        <v>1.1499999999999999</v>
      </c>
      <c r="K48" s="17">
        <f>+I48*J48</f>
        <v>208494.99999999997</v>
      </c>
      <c r="L48" s="14">
        <v>12</v>
      </c>
      <c r="M48" s="11">
        <f>+K48*L48</f>
        <v>2501939.9999999995</v>
      </c>
      <c r="N48" s="15" t="s">
        <v>18</v>
      </c>
      <c r="O48" s="16" t="s">
        <v>26</v>
      </c>
      <c r="P48" s="4"/>
      <c r="Q48" s="4"/>
    </row>
    <row r="49" spans="1:17" s="6" customFormat="1" ht="42" x14ac:dyDescent="0.35">
      <c r="A49" s="25" t="s">
        <v>130</v>
      </c>
      <c r="B49" s="26" t="s">
        <v>14</v>
      </c>
      <c r="C49" s="27" t="s">
        <v>341</v>
      </c>
      <c r="D49" s="28" t="s">
        <v>340</v>
      </c>
      <c r="E49" s="28" t="s">
        <v>342</v>
      </c>
      <c r="F49" s="11">
        <v>99262.8</v>
      </c>
      <c r="G49" s="14">
        <v>12</v>
      </c>
      <c r="H49" s="55">
        <v>1191153.6000000001</v>
      </c>
      <c r="I49" s="17">
        <v>104283</v>
      </c>
      <c r="J49" s="13">
        <v>1.1499999999999999</v>
      </c>
      <c r="K49" s="17">
        <f t="shared" si="9"/>
        <v>119925.45</v>
      </c>
      <c r="L49" s="14">
        <v>12</v>
      </c>
      <c r="M49" s="11">
        <f>+K49*L49</f>
        <v>1439105.4</v>
      </c>
      <c r="N49" s="15" t="s">
        <v>18</v>
      </c>
      <c r="O49" s="16" t="s">
        <v>26</v>
      </c>
      <c r="P49" s="4"/>
      <c r="Q49" s="4"/>
    </row>
    <row r="50" spans="1:17" s="6" customFormat="1" ht="42" x14ac:dyDescent="0.35">
      <c r="A50" s="25" t="s">
        <v>131</v>
      </c>
      <c r="B50" s="26" t="s">
        <v>14</v>
      </c>
      <c r="C50" s="27" t="s">
        <v>160</v>
      </c>
      <c r="D50" s="28" t="s">
        <v>161</v>
      </c>
      <c r="E50" s="28" t="s">
        <v>162</v>
      </c>
      <c r="F50" s="11">
        <v>10592.400000000001</v>
      </c>
      <c r="G50" s="14">
        <v>12</v>
      </c>
      <c r="H50" s="55">
        <v>127108.80000000002</v>
      </c>
      <c r="I50" s="17">
        <v>11100</v>
      </c>
      <c r="J50" s="13">
        <v>1.1499999999999999</v>
      </c>
      <c r="K50" s="17">
        <f t="shared" si="9"/>
        <v>12764.999999999998</v>
      </c>
      <c r="L50" s="14">
        <v>12</v>
      </c>
      <c r="M50" s="11">
        <f t="shared" si="8"/>
        <v>153179.99999999997</v>
      </c>
      <c r="N50" s="15" t="s">
        <v>18</v>
      </c>
      <c r="O50" s="16" t="s">
        <v>26</v>
      </c>
      <c r="P50" s="4"/>
      <c r="Q50" s="4"/>
    </row>
    <row r="51" spans="1:17" s="6" customFormat="1" ht="28" x14ac:dyDescent="0.35">
      <c r="A51" s="25" t="s">
        <v>309</v>
      </c>
      <c r="B51" s="26" t="s">
        <v>14</v>
      </c>
      <c r="C51" s="27" t="s">
        <v>164</v>
      </c>
      <c r="D51" s="28" t="s">
        <v>165</v>
      </c>
      <c r="E51" s="28" t="s">
        <v>166</v>
      </c>
      <c r="F51" s="11">
        <v>86814</v>
      </c>
      <c r="G51" s="14">
        <v>12</v>
      </c>
      <c r="H51" s="55">
        <v>1016169</v>
      </c>
      <c r="I51" s="17">
        <v>91000</v>
      </c>
      <c r="J51" s="13">
        <v>1.1499999999999999</v>
      </c>
      <c r="K51" s="17">
        <f t="shared" si="9"/>
        <v>104649.99999999999</v>
      </c>
      <c r="L51" s="14">
        <v>12</v>
      </c>
      <c r="M51" s="11">
        <f>+I51*P51+K51*Q51</f>
        <v>1208025</v>
      </c>
      <c r="N51" s="15" t="s">
        <v>18</v>
      </c>
      <c r="O51" s="16" t="s">
        <v>478</v>
      </c>
      <c r="P51" s="4">
        <v>3.5</v>
      </c>
      <c r="Q51" s="4">
        <f>12-P51</f>
        <v>8.5</v>
      </c>
    </row>
    <row r="52" spans="1:17" s="6" customFormat="1" ht="42" x14ac:dyDescent="0.35">
      <c r="A52" s="25" t="s">
        <v>134</v>
      </c>
      <c r="B52" s="26" t="s">
        <v>14</v>
      </c>
      <c r="C52" s="27" t="s">
        <v>345</v>
      </c>
      <c r="D52" s="28" t="s">
        <v>343</v>
      </c>
      <c r="E52" s="28" t="s">
        <v>344</v>
      </c>
      <c r="F52" s="11">
        <v>10701.6</v>
      </c>
      <c r="G52" s="14">
        <v>12</v>
      </c>
      <c r="H52" s="55">
        <v>128419.20000000001</v>
      </c>
      <c r="I52" s="17">
        <v>11200</v>
      </c>
      <c r="J52" s="13">
        <v>1.1499999999999999</v>
      </c>
      <c r="K52" s="17">
        <f t="shared" si="9"/>
        <v>12879.999999999998</v>
      </c>
      <c r="L52" s="14">
        <v>12</v>
      </c>
      <c r="M52" s="11">
        <f>+K52*L52</f>
        <v>154559.99999999997</v>
      </c>
      <c r="N52" s="15" t="s">
        <v>18</v>
      </c>
      <c r="O52" s="16" t="s">
        <v>26</v>
      </c>
      <c r="P52" s="4"/>
      <c r="Q52" s="4"/>
    </row>
    <row r="53" spans="1:17" s="6" customFormat="1" ht="42" x14ac:dyDescent="0.35">
      <c r="A53" s="25" t="s">
        <v>137</v>
      </c>
      <c r="B53" s="26" t="s">
        <v>14</v>
      </c>
      <c r="C53" s="27" t="s">
        <v>479</v>
      </c>
      <c r="D53" s="28" t="s">
        <v>480</v>
      </c>
      <c r="E53" s="28" t="s">
        <v>34</v>
      </c>
      <c r="F53" s="11">
        <v>202020.00000000003</v>
      </c>
      <c r="G53" s="14">
        <v>12</v>
      </c>
      <c r="H53" s="55">
        <v>2424240.0000000005</v>
      </c>
      <c r="I53" s="17">
        <v>0</v>
      </c>
      <c r="J53" s="13"/>
      <c r="K53" s="17">
        <f t="shared" si="9"/>
        <v>0</v>
      </c>
      <c r="L53" s="14">
        <v>12</v>
      </c>
      <c r="M53" s="11">
        <f>+K53*L53</f>
        <v>0</v>
      </c>
      <c r="N53" s="15" t="s">
        <v>18</v>
      </c>
      <c r="O53" s="16" t="s">
        <v>781</v>
      </c>
      <c r="P53" s="4"/>
      <c r="Q53" s="4"/>
    </row>
    <row r="54" spans="1:17" s="6" customFormat="1" ht="56" x14ac:dyDescent="0.35">
      <c r="A54" s="25" t="s">
        <v>139</v>
      </c>
      <c r="B54" s="26" t="s">
        <v>383</v>
      </c>
      <c r="C54" s="27" t="s">
        <v>385</v>
      </c>
      <c r="D54" s="28" t="s">
        <v>382</v>
      </c>
      <c r="E54" s="28" t="s">
        <v>384</v>
      </c>
      <c r="F54" s="11">
        <v>592737.60000000009</v>
      </c>
      <c r="G54" s="14">
        <v>12</v>
      </c>
      <c r="H54" s="55">
        <v>7112851.2000000011</v>
      </c>
      <c r="I54" s="17">
        <v>621506</v>
      </c>
      <c r="J54" s="13">
        <v>1.1499999999999999</v>
      </c>
      <c r="K54" s="17">
        <f t="shared" si="9"/>
        <v>714731.89999999991</v>
      </c>
      <c r="L54" s="14">
        <v>12</v>
      </c>
      <c r="M54" s="11">
        <f>+K54*L54</f>
        <v>8576782.7999999989</v>
      </c>
      <c r="N54" s="15" t="s">
        <v>18</v>
      </c>
      <c r="O54" s="16" t="s">
        <v>26</v>
      </c>
      <c r="P54" s="4"/>
      <c r="Q54" s="4"/>
    </row>
    <row r="55" spans="1:17" s="6" customFormat="1" ht="42" x14ac:dyDescent="0.35">
      <c r="A55" s="25" t="s">
        <v>140</v>
      </c>
      <c r="B55" s="26" t="s">
        <v>14</v>
      </c>
      <c r="C55" s="27" t="s">
        <v>168</v>
      </c>
      <c r="D55" s="28" t="s">
        <v>169</v>
      </c>
      <c r="E55" s="28" t="s">
        <v>170</v>
      </c>
      <c r="F55" s="11">
        <v>6661.2000000000007</v>
      </c>
      <c r="G55" s="14">
        <v>12</v>
      </c>
      <c r="H55" s="55">
        <v>74883.600000000006</v>
      </c>
      <c r="I55" s="17">
        <v>7000</v>
      </c>
      <c r="J55" s="13">
        <v>1.1499999999999999</v>
      </c>
      <c r="K55" s="17">
        <f t="shared" si="9"/>
        <v>8049.9999999999991</v>
      </c>
      <c r="L55" s="14">
        <v>12</v>
      </c>
      <c r="M55" s="11">
        <f>+I55*P55+K55*Q55</f>
        <v>87150</v>
      </c>
      <c r="N55" s="15" t="s">
        <v>18</v>
      </c>
      <c r="O55" s="16" t="s">
        <v>346</v>
      </c>
      <c r="P55" s="4">
        <v>9</v>
      </c>
      <c r="Q55" s="4">
        <f>12-P55</f>
        <v>3</v>
      </c>
    </row>
    <row r="56" spans="1:17" s="6" customFormat="1" ht="42" x14ac:dyDescent="0.35">
      <c r="A56" s="25" t="s">
        <v>310</v>
      </c>
      <c r="B56" s="26" t="s">
        <v>14</v>
      </c>
      <c r="C56" s="27" t="s">
        <v>350</v>
      </c>
      <c r="D56" s="28" t="s">
        <v>347</v>
      </c>
      <c r="E56" s="28" t="s">
        <v>348</v>
      </c>
      <c r="F56" s="11">
        <v>403057.2</v>
      </c>
      <c r="G56" s="14">
        <v>12</v>
      </c>
      <c r="H56" s="55">
        <v>4683879</v>
      </c>
      <c r="I56" s="17">
        <v>437000</v>
      </c>
      <c r="J56" s="13">
        <v>1.1499999999999999</v>
      </c>
      <c r="K56" s="17">
        <f>+I56*J56</f>
        <v>502549.99999999994</v>
      </c>
      <c r="L56" s="14">
        <v>12</v>
      </c>
      <c r="M56" s="11">
        <f>+I56*P56+K56*Q56</f>
        <v>5735625</v>
      </c>
      <c r="N56" s="15" t="s">
        <v>18</v>
      </c>
      <c r="O56" s="16" t="s">
        <v>349</v>
      </c>
      <c r="P56" s="4">
        <v>4.5</v>
      </c>
      <c r="Q56" s="4">
        <f>12-P56</f>
        <v>7.5</v>
      </c>
    </row>
    <row r="57" spans="1:17" s="6" customFormat="1" ht="42" x14ac:dyDescent="0.35">
      <c r="A57" s="25" t="s">
        <v>145</v>
      </c>
      <c r="B57" s="49" t="s">
        <v>14</v>
      </c>
      <c r="C57" s="27" t="s">
        <v>173</v>
      </c>
      <c r="D57" s="28" t="s">
        <v>174</v>
      </c>
      <c r="E57" s="28" t="s">
        <v>351</v>
      </c>
      <c r="F57" s="11">
        <v>93475.200000000012</v>
      </c>
      <c r="G57" s="14">
        <v>12</v>
      </c>
      <c r="H57" s="55">
        <v>1058700.8</v>
      </c>
      <c r="I57" s="17">
        <v>138000</v>
      </c>
      <c r="J57" s="13"/>
      <c r="K57" s="17">
        <v>138000</v>
      </c>
      <c r="L57" s="14">
        <v>12</v>
      </c>
      <c r="M57" s="11">
        <f>+K57*L57</f>
        <v>1656000</v>
      </c>
      <c r="N57" s="15" t="s">
        <v>18</v>
      </c>
      <c r="O57" s="16" t="s">
        <v>787</v>
      </c>
      <c r="P57" s="4"/>
      <c r="Q57" s="4"/>
    </row>
    <row r="58" spans="1:17" s="6" customFormat="1" ht="51" customHeight="1" x14ac:dyDescent="0.35">
      <c r="A58" s="25" t="s">
        <v>311</v>
      </c>
      <c r="B58" s="29" t="s">
        <v>14</v>
      </c>
      <c r="C58" s="34" t="s">
        <v>353</v>
      </c>
      <c r="D58" s="28" t="s">
        <v>352</v>
      </c>
      <c r="E58" s="35" t="s">
        <v>303</v>
      </c>
      <c r="F58" s="11">
        <v>517881.00000000006</v>
      </c>
      <c r="G58" s="14">
        <v>12</v>
      </c>
      <c r="H58" s="55">
        <v>5734631</v>
      </c>
      <c r="I58" s="17">
        <v>597633</v>
      </c>
      <c r="J58" s="13">
        <v>1.1499999999999999</v>
      </c>
      <c r="K58" s="17">
        <f>+I58*J58</f>
        <v>687277.95</v>
      </c>
      <c r="L58" s="14">
        <v>12</v>
      </c>
      <c r="M58" s="11">
        <f>+I58*P58+K58*Q58</f>
        <v>7261240.9500000002</v>
      </c>
      <c r="N58" s="15" t="s">
        <v>18</v>
      </c>
      <c r="O58" s="16" t="s">
        <v>354</v>
      </c>
      <c r="P58" s="4">
        <v>11</v>
      </c>
      <c r="Q58" s="4">
        <f>12-P58</f>
        <v>1</v>
      </c>
    </row>
    <row r="59" spans="1:17" s="6" customFormat="1" ht="28" x14ac:dyDescent="0.35">
      <c r="A59" s="25" t="s">
        <v>149</v>
      </c>
      <c r="B59" s="26" t="s">
        <v>101</v>
      </c>
      <c r="C59" s="27" t="s">
        <v>177</v>
      </c>
      <c r="D59" s="28" t="s">
        <v>178</v>
      </c>
      <c r="E59" s="28" t="s">
        <v>179</v>
      </c>
      <c r="F59" s="11">
        <v>564439</v>
      </c>
      <c r="G59" s="14">
        <v>12</v>
      </c>
      <c r="H59" s="55">
        <v>6773268</v>
      </c>
      <c r="I59" s="17">
        <v>564439</v>
      </c>
      <c r="J59" s="13"/>
      <c r="K59" s="17">
        <v>564439</v>
      </c>
      <c r="L59" s="14">
        <v>12</v>
      </c>
      <c r="M59" s="11">
        <f>+K59*L59</f>
        <v>6773268</v>
      </c>
      <c r="N59" s="15" t="s">
        <v>18</v>
      </c>
      <c r="O59" s="16" t="s">
        <v>144</v>
      </c>
      <c r="P59" s="4"/>
      <c r="Q59" s="4"/>
    </row>
    <row r="60" spans="1:17" s="6" customFormat="1" ht="28" x14ac:dyDescent="0.35">
      <c r="A60" s="25" t="s">
        <v>150</v>
      </c>
      <c r="B60" s="49" t="s">
        <v>14</v>
      </c>
      <c r="C60" s="27" t="s">
        <v>181</v>
      </c>
      <c r="D60" s="28" t="s">
        <v>355</v>
      </c>
      <c r="E60" s="28" t="s">
        <v>182</v>
      </c>
      <c r="F60" s="11">
        <v>108981.6</v>
      </c>
      <c r="G60" s="14">
        <v>12</v>
      </c>
      <c r="H60" s="55">
        <v>1280234.3999999999</v>
      </c>
      <c r="I60" s="17">
        <v>114300</v>
      </c>
      <c r="J60" s="13">
        <v>1.1499999999999999</v>
      </c>
      <c r="K60" s="17">
        <f t="shared" ref="K60:K61" si="10">+I60*J60</f>
        <v>131445</v>
      </c>
      <c r="L60" s="14">
        <v>12</v>
      </c>
      <c r="M60" s="11">
        <f>+I60*P60+K60*Q60</f>
        <v>1525905</v>
      </c>
      <c r="N60" s="15" t="s">
        <v>18</v>
      </c>
      <c r="O60" s="50" t="s">
        <v>183</v>
      </c>
      <c r="P60" s="4">
        <v>3</v>
      </c>
      <c r="Q60" s="4">
        <f t="shared" ref="Q60" si="11">12-P60</f>
        <v>9</v>
      </c>
    </row>
    <row r="61" spans="1:17" s="6" customFormat="1" ht="42" x14ac:dyDescent="0.35">
      <c r="A61" s="25" t="s">
        <v>151</v>
      </c>
      <c r="B61" s="26" t="s">
        <v>14</v>
      </c>
      <c r="C61" s="27" t="s">
        <v>359</v>
      </c>
      <c r="D61" s="28" t="s">
        <v>357</v>
      </c>
      <c r="E61" s="28" t="s">
        <v>358</v>
      </c>
      <c r="F61" s="11">
        <v>329784</v>
      </c>
      <c r="G61" s="14">
        <v>12</v>
      </c>
      <c r="H61" s="55">
        <v>3957408</v>
      </c>
      <c r="I61" s="17">
        <v>345800</v>
      </c>
      <c r="J61" s="13">
        <v>1.1499999999999999</v>
      </c>
      <c r="K61" s="17">
        <f t="shared" si="10"/>
        <v>397669.99999999994</v>
      </c>
      <c r="L61" s="14">
        <v>12</v>
      </c>
      <c r="M61" s="11">
        <f>+K61*L61</f>
        <v>4772039.9999999991</v>
      </c>
      <c r="N61" s="15" t="s">
        <v>18</v>
      </c>
      <c r="O61" s="16" t="s">
        <v>26</v>
      </c>
      <c r="P61" s="4"/>
      <c r="Q61" s="4"/>
    </row>
    <row r="62" spans="1:17" s="6" customFormat="1" ht="42" x14ac:dyDescent="0.35">
      <c r="A62" s="25" t="s">
        <v>155</v>
      </c>
      <c r="B62" s="26" t="s">
        <v>14</v>
      </c>
      <c r="C62" s="27" t="s">
        <v>481</v>
      </c>
      <c r="D62" s="28" t="s">
        <v>482</v>
      </c>
      <c r="E62" s="28" t="s">
        <v>483</v>
      </c>
      <c r="F62" s="11">
        <v>699426</v>
      </c>
      <c r="G62" s="14">
        <v>12</v>
      </c>
      <c r="H62" s="55">
        <v>8393112</v>
      </c>
      <c r="I62" s="17">
        <v>733400</v>
      </c>
      <c r="J62" s="13">
        <v>1.1499999999999999</v>
      </c>
      <c r="K62" s="17">
        <f>+I62*J62</f>
        <v>843409.99999999988</v>
      </c>
      <c r="L62" s="14">
        <v>12</v>
      </c>
      <c r="M62" s="11">
        <f>+K62*L62</f>
        <v>10120919.999999998</v>
      </c>
      <c r="N62" s="15" t="s">
        <v>18</v>
      </c>
      <c r="O62" s="16" t="s">
        <v>26</v>
      </c>
      <c r="P62" s="4"/>
      <c r="Q62" s="4"/>
    </row>
    <row r="63" spans="1:17" s="6" customFormat="1" ht="42" x14ac:dyDescent="0.35">
      <c r="A63" s="25" t="s">
        <v>159</v>
      </c>
      <c r="B63" s="26" t="s">
        <v>14</v>
      </c>
      <c r="C63" s="27" t="s">
        <v>197</v>
      </c>
      <c r="D63" s="28" t="s">
        <v>198</v>
      </c>
      <c r="E63" s="28" t="s">
        <v>199</v>
      </c>
      <c r="F63" s="11">
        <v>678022.8</v>
      </c>
      <c r="G63" s="14">
        <v>12</v>
      </c>
      <c r="H63" s="55">
        <v>7507922.7999999998</v>
      </c>
      <c r="I63" s="17">
        <v>702000</v>
      </c>
      <c r="J63" s="13">
        <v>1.1499999999999999</v>
      </c>
      <c r="K63" s="17">
        <f>+I63*J63</f>
        <v>807299.99999999988</v>
      </c>
      <c r="L63" s="14">
        <v>12</v>
      </c>
      <c r="M63" s="11">
        <f>+I63*P63+K63*Q63</f>
        <v>8529300</v>
      </c>
      <c r="N63" s="15" t="s">
        <v>18</v>
      </c>
      <c r="O63" s="16" t="s">
        <v>365</v>
      </c>
      <c r="P63" s="4">
        <v>11</v>
      </c>
      <c r="Q63" s="4">
        <f t="shared" ref="Q63" si="12">12-P63</f>
        <v>1</v>
      </c>
    </row>
    <row r="64" spans="1:17" s="6" customFormat="1" ht="42" x14ac:dyDescent="0.35">
      <c r="A64" s="25" t="s">
        <v>163</v>
      </c>
      <c r="B64" s="26" t="s">
        <v>14</v>
      </c>
      <c r="C64" s="27" t="s">
        <v>484</v>
      </c>
      <c r="D64" s="28" t="s">
        <v>485</v>
      </c>
      <c r="E64" s="28" t="s">
        <v>486</v>
      </c>
      <c r="F64" s="11">
        <v>231831.6</v>
      </c>
      <c r="G64" s="14">
        <v>12</v>
      </c>
      <c r="H64" s="55">
        <v>2781979.2</v>
      </c>
      <c r="I64" s="17">
        <v>747227</v>
      </c>
      <c r="J64" s="13">
        <v>1.1499999999999999</v>
      </c>
      <c r="K64" s="17">
        <f>+I64*J64</f>
        <v>859311.04999999993</v>
      </c>
      <c r="L64" s="14">
        <v>12</v>
      </c>
      <c r="M64" s="11">
        <f>+K64*L64</f>
        <v>10311732.6</v>
      </c>
      <c r="N64" s="15" t="s">
        <v>18</v>
      </c>
      <c r="O64" s="16" t="s">
        <v>26</v>
      </c>
      <c r="P64" s="4"/>
      <c r="Q64" s="4"/>
    </row>
    <row r="65" spans="1:17" s="6" customFormat="1" ht="43.5" customHeight="1" x14ac:dyDescent="0.35">
      <c r="A65" s="25" t="s">
        <v>312</v>
      </c>
      <c r="B65" s="26" t="s">
        <v>14</v>
      </c>
      <c r="C65" s="27" t="s">
        <v>297</v>
      </c>
      <c r="D65" s="28" t="s">
        <v>296</v>
      </c>
      <c r="E65" s="28" t="s">
        <v>295</v>
      </c>
      <c r="F65" s="11">
        <v>3822.0000000000005</v>
      </c>
      <c r="G65" s="14">
        <v>12</v>
      </c>
      <c r="H65" s="55">
        <v>42644</v>
      </c>
      <c r="I65" s="17">
        <v>4000</v>
      </c>
      <c r="J65" s="13">
        <v>1.1499999999999999</v>
      </c>
      <c r="K65" s="17">
        <f t="shared" ref="K65:K69" si="13">+I65*J65</f>
        <v>4600</v>
      </c>
      <c r="L65" s="14">
        <v>12</v>
      </c>
      <c r="M65" s="11">
        <f>+I65*P65+K65*Q65</f>
        <v>49200</v>
      </c>
      <c r="N65" s="15" t="s">
        <v>18</v>
      </c>
      <c r="O65" s="16" t="s">
        <v>362</v>
      </c>
      <c r="P65" s="4">
        <v>10</v>
      </c>
      <c r="Q65" s="4">
        <f>12-P65</f>
        <v>2</v>
      </c>
    </row>
    <row r="66" spans="1:17" s="6" customFormat="1" ht="42" x14ac:dyDescent="0.35">
      <c r="A66" s="25" t="s">
        <v>167</v>
      </c>
      <c r="B66" s="26" t="s">
        <v>24</v>
      </c>
      <c r="C66" s="27" t="s">
        <v>204</v>
      </c>
      <c r="D66" s="28" t="s">
        <v>205</v>
      </c>
      <c r="E66" s="36" t="s">
        <v>206</v>
      </c>
      <c r="F66" s="11">
        <v>518263.2</v>
      </c>
      <c r="G66" s="14">
        <v>12</v>
      </c>
      <c r="H66" s="55">
        <v>5935347.5999999996</v>
      </c>
      <c r="I66" s="17">
        <v>543400</v>
      </c>
      <c r="J66" s="13">
        <v>1.1499999999999999</v>
      </c>
      <c r="K66" s="17">
        <f t="shared" si="13"/>
        <v>624910</v>
      </c>
      <c r="L66" s="14">
        <v>12</v>
      </c>
      <c r="M66" s="11">
        <f>+I66*P66+K66*Q66</f>
        <v>6969105</v>
      </c>
      <c r="N66" s="15" t="s">
        <v>18</v>
      </c>
      <c r="O66" s="16" t="s">
        <v>363</v>
      </c>
      <c r="P66" s="4">
        <v>6.5</v>
      </c>
      <c r="Q66" s="4">
        <f>12-P66</f>
        <v>5.5</v>
      </c>
    </row>
    <row r="67" spans="1:17" s="6" customFormat="1" ht="33" customHeight="1" x14ac:dyDescent="0.35">
      <c r="A67" s="25" t="s">
        <v>171</v>
      </c>
      <c r="B67" s="26" t="s">
        <v>14</v>
      </c>
      <c r="C67" s="27" t="s">
        <v>300</v>
      </c>
      <c r="D67" s="27" t="s">
        <v>298</v>
      </c>
      <c r="E67" s="36" t="s">
        <v>299</v>
      </c>
      <c r="F67" s="11">
        <v>28392.000000000004</v>
      </c>
      <c r="G67" s="14">
        <v>12</v>
      </c>
      <c r="H67" s="55">
        <v>338312.00000000006</v>
      </c>
      <c r="I67" s="17">
        <v>32900</v>
      </c>
      <c r="J67" s="13">
        <v>1.1499999999999999</v>
      </c>
      <c r="K67" s="17">
        <f t="shared" si="13"/>
        <v>37835</v>
      </c>
      <c r="L67" s="14">
        <v>12</v>
      </c>
      <c r="M67" s="11">
        <f>+I67*P67+K67*Q67</f>
        <v>449085</v>
      </c>
      <c r="N67" s="15" t="s">
        <v>18</v>
      </c>
      <c r="O67" s="16" t="s">
        <v>366</v>
      </c>
      <c r="P67" s="4">
        <v>1</v>
      </c>
      <c r="Q67" s="4">
        <f>12-P67</f>
        <v>11</v>
      </c>
    </row>
    <row r="68" spans="1:17" s="6" customFormat="1" ht="42" x14ac:dyDescent="0.35">
      <c r="A68" s="25" t="s">
        <v>172</v>
      </c>
      <c r="B68" s="26" t="s">
        <v>14</v>
      </c>
      <c r="C68" s="27" t="s">
        <v>212</v>
      </c>
      <c r="D68" s="28" t="s">
        <v>364</v>
      </c>
      <c r="E68" s="28" t="s">
        <v>213</v>
      </c>
      <c r="F68" s="11">
        <v>1253070</v>
      </c>
      <c r="G68" s="14">
        <v>12</v>
      </c>
      <c r="H68" s="55">
        <v>15036840</v>
      </c>
      <c r="I68" s="17">
        <v>1358500</v>
      </c>
      <c r="J68" s="13">
        <v>1.1499999999999999</v>
      </c>
      <c r="K68" s="17">
        <f t="shared" si="13"/>
        <v>1562274.9999999998</v>
      </c>
      <c r="L68" s="14">
        <v>12</v>
      </c>
      <c r="M68" s="11">
        <f>+K68*L68</f>
        <v>18747299.999999996</v>
      </c>
      <c r="N68" s="15" t="s">
        <v>18</v>
      </c>
      <c r="O68" s="16" t="s">
        <v>26</v>
      </c>
      <c r="P68" s="4"/>
      <c r="Q68" s="4"/>
    </row>
    <row r="69" spans="1:17" s="6" customFormat="1" ht="42" x14ac:dyDescent="0.35">
      <c r="A69" s="25" t="s">
        <v>175</v>
      </c>
      <c r="B69" s="26" t="s">
        <v>14</v>
      </c>
      <c r="C69" s="27" t="s">
        <v>208</v>
      </c>
      <c r="D69" s="28" t="s">
        <v>209</v>
      </c>
      <c r="E69" s="36" t="s">
        <v>210</v>
      </c>
      <c r="F69" s="11">
        <v>1197159.6000000001</v>
      </c>
      <c r="G69" s="14">
        <v>7</v>
      </c>
      <c r="H69" s="55">
        <v>8380117.2000000011</v>
      </c>
      <c r="I69" s="17">
        <v>0</v>
      </c>
      <c r="J69" s="13">
        <v>1.1499999999999999</v>
      </c>
      <c r="K69" s="17">
        <f t="shared" si="13"/>
        <v>0</v>
      </c>
      <c r="L69" s="14">
        <v>12</v>
      </c>
      <c r="M69" s="11">
        <f>+K69*L69</f>
        <v>0</v>
      </c>
      <c r="N69" s="15" t="s">
        <v>18</v>
      </c>
      <c r="O69" s="16" t="s">
        <v>788</v>
      </c>
      <c r="P69" s="4"/>
      <c r="Q69" s="4"/>
    </row>
    <row r="70" spans="1:17" s="6" customFormat="1" ht="28" x14ac:dyDescent="0.35">
      <c r="A70" s="25" t="s">
        <v>313</v>
      </c>
      <c r="B70" s="26" t="s">
        <v>101</v>
      </c>
      <c r="C70" s="27" t="s">
        <v>215</v>
      </c>
      <c r="D70" s="28" t="s">
        <v>216</v>
      </c>
      <c r="E70" s="28" t="s">
        <v>217</v>
      </c>
      <c r="F70" s="11">
        <v>36666</v>
      </c>
      <c r="G70" s="14">
        <v>12</v>
      </c>
      <c r="H70" s="55">
        <v>439992</v>
      </c>
      <c r="I70" s="17">
        <v>36666</v>
      </c>
      <c r="J70" s="13"/>
      <c r="K70" s="17">
        <v>36666</v>
      </c>
      <c r="L70" s="14">
        <v>12</v>
      </c>
      <c r="M70" s="11">
        <f>+K70*L70</f>
        <v>439992</v>
      </c>
      <c r="N70" s="15" t="s">
        <v>18</v>
      </c>
      <c r="O70" s="16" t="s">
        <v>361</v>
      </c>
      <c r="P70" s="4"/>
      <c r="Q70" s="4"/>
    </row>
    <row r="71" spans="1:17" s="6" customFormat="1" ht="42" x14ac:dyDescent="0.35">
      <c r="A71" s="25" t="s">
        <v>176</v>
      </c>
      <c r="B71" s="26" t="s">
        <v>14</v>
      </c>
      <c r="C71" s="27" t="s">
        <v>218</v>
      </c>
      <c r="D71" s="28" t="s">
        <v>367</v>
      </c>
      <c r="E71" s="28" t="s">
        <v>219</v>
      </c>
      <c r="F71" s="11">
        <v>323887.2</v>
      </c>
      <c r="G71" s="14">
        <v>12</v>
      </c>
      <c r="H71" s="55">
        <v>3722923.2</v>
      </c>
      <c r="I71" s="17">
        <v>339600</v>
      </c>
      <c r="J71" s="13">
        <v>1.1499999999999999</v>
      </c>
      <c r="K71" s="17">
        <f t="shared" ref="K71:K75" si="14">+I71*J71</f>
        <v>390539.99999999994</v>
      </c>
      <c r="L71" s="14">
        <v>12</v>
      </c>
      <c r="M71" s="11">
        <f>+I71*P71+K71*Q71</f>
        <v>4380840</v>
      </c>
      <c r="N71" s="15" t="s">
        <v>18</v>
      </c>
      <c r="O71" s="16" t="s">
        <v>239</v>
      </c>
      <c r="P71" s="4">
        <v>6</v>
      </c>
      <c r="Q71" s="4">
        <f>12-P71</f>
        <v>6</v>
      </c>
    </row>
    <row r="72" spans="1:17" s="6" customFormat="1" ht="28" x14ac:dyDescent="0.35">
      <c r="A72" s="25" t="s">
        <v>180</v>
      </c>
      <c r="B72" s="26" t="s">
        <v>14</v>
      </c>
      <c r="C72" s="27" t="s">
        <v>487</v>
      </c>
      <c r="D72" s="28" t="s">
        <v>221</v>
      </c>
      <c r="E72" s="28" t="s">
        <v>321</v>
      </c>
      <c r="F72" s="11">
        <v>690000</v>
      </c>
      <c r="G72" s="14">
        <v>12</v>
      </c>
      <c r="H72" s="55">
        <v>8280000</v>
      </c>
      <c r="I72" s="17">
        <v>790100</v>
      </c>
      <c r="J72" s="13">
        <v>1.1499999999999999</v>
      </c>
      <c r="K72" s="17">
        <f>+I72*J72</f>
        <v>908614.99999999988</v>
      </c>
      <c r="L72" s="14">
        <v>12</v>
      </c>
      <c r="M72" s="11">
        <f>+K72*L72</f>
        <v>10903379.999999998</v>
      </c>
      <c r="N72" s="15" t="s">
        <v>18</v>
      </c>
      <c r="O72" s="16" t="s">
        <v>26</v>
      </c>
      <c r="P72" s="4"/>
      <c r="Q72" s="4"/>
    </row>
    <row r="73" spans="1:17" s="6" customFormat="1" ht="42" x14ac:dyDescent="0.35">
      <c r="A73" s="25" t="s">
        <v>184</v>
      </c>
      <c r="B73" s="26" t="s">
        <v>14</v>
      </c>
      <c r="C73" s="27" t="s">
        <v>223</v>
      </c>
      <c r="D73" s="28" t="s">
        <v>224</v>
      </c>
      <c r="E73" s="28" t="s">
        <v>225</v>
      </c>
      <c r="F73" s="11">
        <v>111493.20000000001</v>
      </c>
      <c r="G73" s="14">
        <v>12</v>
      </c>
      <c r="H73" s="55">
        <v>1314435.4000000001</v>
      </c>
      <c r="I73" s="17">
        <v>116900</v>
      </c>
      <c r="J73" s="13">
        <v>1.1499999999999999</v>
      </c>
      <c r="K73" s="17">
        <f t="shared" si="14"/>
        <v>134435</v>
      </c>
      <c r="L73" s="14">
        <v>12</v>
      </c>
      <c r="M73" s="11">
        <f>+I73*P73+K73*Q73</f>
        <v>1569382.5</v>
      </c>
      <c r="N73" s="15" t="s">
        <v>18</v>
      </c>
      <c r="O73" s="16" t="s">
        <v>368</v>
      </c>
      <c r="P73" s="4">
        <v>2.5</v>
      </c>
      <c r="Q73" s="4">
        <f>12-P73</f>
        <v>9.5</v>
      </c>
    </row>
    <row r="74" spans="1:17" s="6" customFormat="1" ht="42" x14ac:dyDescent="0.35">
      <c r="A74" s="25" t="s">
        <v>187</v>
      </c>
      <c r="B74" s="26" t="s">
        <v>14</v>
      </c>
      <c r="C74" s="27" t="s">
        <v>227</v>
      </c>
      <c r="D74" s="28" t="s">
        <v>228</v>
      </c>
      <c r="E74" s="36" t="s">
        <v>229</v>
      </c>
      <c r="F74" s="11">
        <v>24124.464000000004</v>
      </c>
      <c r="G74" s="14">
        <v>12</v>
      </c>
      <c r="H74" s="55">
        <v>271201.39199999999</v>
      </c>
      <c r="I74" s="17">
        <v>26564</v>
      </c>
      <c r="J74" s="13">
        <v>1.1499999999999999</v>
      </c>
      <c r="K74" s="17">
        <f t="shared" si="14"/>
        <v>30548.6</v>
      </c>
      <c r="L74" s="14">
        <v>12</v>
      </c>
      <c r="M74" s="11">
        <f>+I74*P74+K74*Q74</f>
        <v>330721.8</v>
      </c>
      <c r="N74" s="15" t="s">
        <v>18</v>
      </c>
      <c r="O74" s="16" t="s">
        <v>369</v>
      </c>
      <c r="P74" s="4">
        <v>9</v>
      </c>
      <c r="Q74" s="4">
        <f>12-P74</f>
        <v>3</v>
      </c>
    </row>
    <row r="75" spans="1:17" s="6" customFormat="1" ht="42" x14ac:dyDescent="0.35">
      <c r="A75" s="25" t="s">
        <v>314</v>
      </c>
      <c r="B75" s="26" t="s">
        <v>14</v>
      </c>
      <c r="C75" s="27" t="s">
        <v>231</v>
      </c>
      <c r="D75" s="28" t="s">
        <v>232</v>
      </c>
      <c r="E75" s="28" t="s">
        <v>233</v>
      </c>
      <c r="F75" s="11">
        <v>3276.0000000000005</v>
      </c>
      <c r="G75" s="14">
        <v>12</v>
      </c>
      <c r="H75" s="55">
        <v>39312.000000000007</v>
      </c>
      <c r="I75" s="17">
        <v>3400</v>
      </c>
      <c r="J75" s="13">
        <v>1.1499999999999999</v>
      </c>
      <c r="K75" s="17">
        <f t="shared" si="14"/>
        <v>3909.9999999999995</v>
      </c>
      <c r="L75" s="14">
        <v>12</v>
      </c>
      <c r="M75" s="11">
        <f>+K75*L75</f>
        <v>46919.999999999993</v>
      </c>
      <c r="N75" s="15" t="s">
        <v>18</v>
      </c>
      <c r="O75" s="16" t="s">
        <v>370</v>
      </c>
      <c r="P75" s="4"/>
      <c r="Q75" s="4"/>
    </row>
    <row r="76" spans="1:17" s="6" customFormat="1" ht="28" x14ac:dyDescent="0.35">
      <c r="A76" s="25" t="s">
        <v>188</v>
      </c>
      <c r="B76" s="26" t="s">
        <v>101</v>
      </c>
      <c r="C76" s="27" t="s">
        <v>381</v>
      </c>
      <c r="D76" s="28" t="s">
        <v>379</v>
      </c>
      <c r="E76" s="28" t="s">
        <v>380</v>
      </c>
      <c r="F76" s="11">
        <v>10000</v>
      </c>
      <c r="G76" s="14">
        <v>12</v>
      </c>
      <c r="H76" s="55">
        <v>120000</v>
      </c>
      <c r="I76" s="17">
        <v>10000</v>
      </c>
      <c r="J76" s="13"/>
      <c r="K76" s="17">
        <v>10000</v>
      </c>
      <c r="L76" s="14">
        <v>12</v>
      </c>
      <c r="M76" s="11">
        <f>+K76*L76</f>
        <v>120000</v>
      </c>
      <c r="N76" s="15" t="s">
        <v>18</v>
      </c>
      <c r="O76" s="16" t="s">
        <v>371</v>
      </c>
      <c r="P76" s="4"/>
      <c r="Q76" s="4"/>
    </row>
    <row r="77" spans="1:17" s="6" customFormat="1" ht="42" x14ac:dyDescent="0.35">
      <c r="A77" s="25" t="s">
        <v>189</v>
      </c>
      <c r="B77" s="26" t="s">
        <v>14</v>
      </c>
      <c r="C77" s="27" t="s">
        <v>235</v>
      </c>
      <c r="D77" s="28" t="s">
        <v>236</v>
      </c>
      <c r="E77" s="28" t="s">
        <v>237</v>
      </c>
      <c r="F77" s="11">
        <v>1008922.824</v>
      </c>
      <c r="G77" s="14">
        <v>12</v>
      </c>
      <c r="H77" s="55">
        <v>12107073.888</v>
      </c>
      <c r="I77" s="17">
        <v>923922</v>
      </c>
      <c r="J77" s="13">
        <v>1.1499999999999999</v>
      </c>
      <c r="K77" s="17">
        <f>+I77*J77</f>
        <v>1062510.2999999998</v>
      </c>
      <c r="L77" s="14">
        <v>12</v>
      </c>
      <c r="M77" s="11">
        <f>+K77*L77</f>
        <v>12750123.599999998</v>
      </c>
      <c r="N77" s="15" t="s">
        <v>18</v>
      </c>
      <c r="O77" s="16" t="s">
        <v>26</v>
      </c>
      <c r="P77" s="4"/>
      <c r="Q77" s="4"/>
    </row>
    <row r="78" spans="1:17" s="6" customFormat="1" ht="30.75" customHeight="1" x14ac:dyDescent="0.35">
      <c r="A78" s="25" t="s">
        <v>190</v>
      </c>
      <c r="B78" s="26" t="s">
        <v>14</v>
      </c>
      <c r="C78" s="27" t="s">
        <v>293</v>
      </c>
      <c r="D78" s="28" t="s">
        <v>301</v>
      </c>
      <c r="E78" s="33" t="s">
        <v>302</v>
      </c>
      <c r="F78" s="11">
        <v>180000</v>
      </c>
      <c r="G78" s="14">
        <v>12</v>
      </c>
      <c r="H78" s="55">
        <v>2160000</v>
      </c>
      <c r="I78" s="11">
        <v>180000</v>
      </c>
      <c r="J78" s="13"/>
      <c r="K78" s="17">
        <v>180000</v>
      </c>
      <c r="L78" s="14">
        <v>12</v>
      </c>
      <c r="M78" s="11">
        <f>+K78*L78</f>
        <v>2160000</v>
      </c>
      <c r="N78" s="15" t="s">
        <v>18</v>
      </c>
      <c r="O78" s="16" t="s">
        <v>371</v>
      </c>
      <c r="P78" s="4"/>
      <c r="Q78" s="4"/>
    </row>
    <row r="79" spans="1:17" s="6" customFormat="1" ht="56" x14ac:dyDescent="0.35">
      <c r="A79" s="25" t="s">
        <v>191</v>
      </c>
      <c r="B79" s="26" t="s">
        <v>14</v>
      </c>
      <c r="C79" s="27" t="s">
        <v>241</v>
      </c>
      <c r="D79" s="28" t="s">
        <v>242</v>
      </c>
      <c r="E79" s="28" t="s">
        <v>243</v>
      </c>
      <c r="F79" s="11">
        <v>200491.2</v>
      </c>
      <c r="G79" s="14">
        <v>12</v>
      </c>
      <c r="H79" s="55">
        <v>2270764.7999999998</v>
      </c>
      <c r="I79" s="17">
        <v>0</v>
      </c>
      <c r="J79" s="13">
        <v>1.1499999999999999</v>
      </c>
      <c r="K79" s="17">
        <f>+I79*J79</f>
        <v>0</v>
      </c>
      <c r="L79" s="14">
        <v>12</v>
      </c>
      <c r="M79" s="11">
        <f>+I79*P79+K79*Q79</f>
        <v>0</v>
      </c>
      <c r="N79" s="15" t="s">
        <v>18</v>
      </c>
      <c r="O79" s="16" t="s">
        <v>789</v>
      </c>
      <c r="P79" s="4"/>
      <c r="Q79" s="4"/>
    </row>
    <row r="80" spans="1:17" s="6" customFormat="1" ht="42" x14ac:dyDescent="0.35">
      <c r="A80" s="25" t="s">
        <v>192</v>
      </c>
      <c r="B80" s="29" t="s">
        <v>14</v>
      </c>
      <c r="C80" s="27" t="s">
        <v>138</v>
      </c>
      <c r="D80" s="28" t="s">
        <v>488</v>
      </c>
      <c r="E80" s="30" t="s">
        <v>489</v>
      </c>
      <c r="F80" s="11">
        <v>2948400</v>
      </c>
      <c r="G80" s="14">
        <v>12</v>
      </c>
      <c r="H80" s="55">
        <v>35380800</v>
      </c>
      <c r="I80" s="17">
        <v>3091500</v>
      </c>
      <c r="J80" s="13">
        <v>1.1499999999999999</v>
      </c>
      <c r="K80" s="17">
        <f>+I80*J80</f>
        <v>3555224.9999999995</v>
      </c>
      <c r="L80" s="14">
        <v>12</v>
      </c>
      <c r="M80" s="11">
        <f>+K80*L80</f>
        <v>42662699.999999993</v>
      </c>
      <c r="N80" s="15" t="s">
        <v>18</v>
      </c>
      <c r="O80" s="16" t="s">
        <v>26</v>
      </c>
      <c r="P80" s="4"/>
      <c r="Q80" s="4"/>
    </row>
    <row r="81" spans="1:17" s="6" customFormat="1" ht="42" x14ac:dyDescent="0.35">
      <c r="A81" s="25" t="s">
        <v>194</v>
      </c>
      <c r="B81" s="26" t="s">
        <v>14</v>
      </c>
      <c r="C81" s="27" t="s">
        <v>185</v>
      </c>
      <c r="D81" s="28" t="s">
        <v>356</v>
      </c>
      <c r="E81" s="28" t="s">
        <v>186</v>
      </c>
      <c r="F81" s="11">
        <v>496532.4</v>
      </c>
      <c r="G81" s="14">
        <v>12</v>
      </c>
      <c r="H81" s="55">
        <v>5958388.8000000007</v>
      </c>
      <c r="I81" s="17">
        <v>547196</v>
      </c>
      <c r="J81" s="13">
        <v>1.1499999999999999</v>
      </c>
      <c r="K81" s="17">
        <f>+I81*J81</f>
        <v>629275.39999999991</v>
      </c>
      <c r="L81" s="14">
        <v>12</v>
      </c>
      <c r="M81" s="11">
        <f>+K81*L81</f>
        <v>7551304.7999999989</v>
      </c>
      <c r="N81" s="15" t="s">
        <v>18</v>
      </c>
      <c r="O81" s="16" t="s">
        <v>26</v>
      </c>
      <c r="P81" s="4"/>
      <c r="Q81" s="4"/>
    </row>
    <row r="82" spans="1:17" s="6" customFormat="1" ht="33" customHeight="1" x14ac:dyDescent="0.35">
      <c r="A82" s="25" t="s">
        <v>195</v>
      </c>
      <c r="B82" s="29" t="s">
        <v>14</v>
      </c>
      <c r="C82" s="27" t="s">
        <v>247</v>
      </c>
      <c r="D82" s="28" t="s">
        <v>248</v>
      </c>
      <c r="E82" s="28" t="s">
        <v>247</v>
      </c>
      <c r="F82" s="11">
        <v>7316.4000000000005</v>
      </c>
      <c r="G82" s="14">
        <v>12</v>
      </c>
      <c r="H82" s="55">
        <v>87796.800000000003</v>
      </c>
      <c r="I82" s="17">
        <v>8015</v>
      </c>
      <c r="J82" s="13">
        <v>1.1499999999999999</v>
      </c>
      <c r="K82" s="17">
        <f t="shared" ref="K82" si="15">+I82*J82</f>
        <v>9217.25</v>
      </c>
      <c r="L82" s="14">
        <v>12</v>
      </c>
      <c r="M82" s="11">
        <f>+K82*L82</f>
        <v>110607</v>
      </c>
      <c r="N82" s="15" t="s">
        <v>18</v>
      </c>
      <c r="O82" s="16" t="s">
        <v>26</v>
      </c>
      <c r="P82" s="4"/>
      <c r="Q82" s="4"/>
    </row>
    <row r="83" spans="1:17" s="6" customFormat="1" ht="38.25" customHeight="1" x14ac:dyDescent="0.35">
      <c r="A83" s="25" t="s">
        <v>196</v>
      </c>
      <c r="B83" s="26" t="s">
        <v>14</v>
      </c>
      <c r="C83" s="27" t="s">
        <v>386</v>
      </c>
      <c r="D83" s="28" t="s">
        <v>490</v>
      </c>
      <c r="E83" s="28" t="s">
        <v>491</v>
      </c>
      <c r="F83" s="11">
        <v>72117.864000000001</v>
      </c>
      <c r="G83" s="14">
        <v>12</v>
      </c>
      <c r="H83" s="55">
        <v>865414.36800000002</v>
      </c>
      <c r="I83" s="17">
        <v>75617</v>
      </c>
      <c r="J83" s="13">
        <v>1.1499999999999999</v>
      </c>
      <c r="K83" s="17">
        <f>+I83*J83</f>
        <v>86959.549999999988</v>
      </c>
      <c r="L83" s="14">
        <v>12</v>
      </c>
      <c r="M83" s="11">
        <f>+K83*L83</f>
        <v>1043514.5999999999</v>
      </c>
      <c r="N83" s="15" t="s">
        <v>18</v>
      </c>
      <c r="O83" s="16" t="s">
        <v>26</v>
      </c>
      <c r="P83" s="4"/>
      <c r="Q83" s="4"/>
    </row>
    <row r="84" spans="1:17" s="6" customFormat="1" ht="30" customHeight="1" x14ac:dyDescent="0.35">
      <c r="A84" s="25" t="s">
        <v>200</v>
      </c>
      <c r="B84" s="26" t="s">
        <v>14</v>
      </c>
      <c r="C84" s="27" t="s">
        <v>250</v>
      </c>
      <c r="D84" s="28" t="s">
        <v>251</v>
      </c>
      <c r="E84" s="36" t="s">
        <v>252</v>
      </c>
      <c r="F84" s="11">
        <v>79060.800000000003</v>
      </c>
      <c r="G84" s="14">
        <v>12</v>
      </c>
      <c r="H84" s="55">
        <v>918756</v>
      </c>
      <c r="I84" s="17">
        <v>82900</v>
      </c>
      <c r="J84" s="13">
        <v>1.1499999999999999</v>
      </c>
      <c r="K84" s="17">
        <f>+I84*J84</f>
        <v>95334.999999999985</v>
      </c>
      <c r="L84" s="14">
        <v>12</v>
      </c>
      <c r="M84" s="11">
        <f>+I84*P84+K84*Q84</f>
        <v>1088062.5</v>
      </c>
      <c r="N84" s="15" t="s">
        <v>18</v>
      </c>
      <c r="O84" s="16" t="s">
        <v>253</v>
      </c>
      <c r="P84" s="4">
        <v>4.5</v>
      </c>
      <c r="Q84" s="4">
        <f t="shared" ref="Q84:Q86" si="16">12-P84</f>
        <v>7.5</v>
      </c>
    </row>
    <row r="85" spans="1:17" s="6" customFormat="1" ht="34.5" customHeight="1" x14ac:dyDescent="0.35">
      <c r="A85" s="25" t="s">
        <v>201</v>
      </c>
      <c r="B85" s="26" t="s">
        <v>14</v>
      </c>
      <c r="C85" s="27" t="s">
        <v>255</v>
      </c>
      <c r="D85" s="28" t="s">
        <v>256</v>
      </c>
      <c r="E85" s="28" t="s">
        <v>257</v>
      </c>
      <c r="F85" s="11">
        <v>192082.80000000002</v>
      </c>
      <c r="G85" s="14">
        <v>12</v>
      </c>
      <c r="H85" s="55">
        <v>2135074.2000000002</v>
      </c>
      <c r="I85" s="17">
        <v>211710</v>
      </c>
      <c r="J85" s="13">
        <v>1.1499999999999999</v>
      </c>
      <c r="K85" s="17">
        <f>+I85*J85</f>
        <v>243466.49999999997</v>
      </c>
      <c r="L85" s="14">
        <v>12</v>
      </c>
      <c r="M85" s="11">
        <f>+I85*P85+K85*Q85</f>
        <v>2588154.75</v>
      </c>
      <c r="N85" s="15" t="s">
        <v>18</v>
      </c>
      <c r="O85" s="16" t="s">
        <v>258</v>
      </c>
      <c r="P85" s="4">
        <v>10.5</v>
      </c>
      <c r="Q85" s="4">
        <f t="shared" si="16"/>
        <v>1.5</v>
      </c>
    </row>
    <row r="86" spans="1:17" s="6" customFormat="1" ht="36" customHeight="1" x14ac:dyDescent="0.35">
      <c r="A86" s="25" t="s">
        <v>315</v>
      </c>
      <c r="B86" s="26" t="s">
        <v>14</v>
      </c>
      <c r="C86" s="27" t="s">
        <v>260</v>
      </c>
      <c r="D86" s="28" t="s">
        <v>261</v>
      </c>
      <c r="E86" s="28" t="s">
        <v>262</v>
      </c>
      <c r="F86" s="11">
        <v>554845.20000000007</v>
      </c>
      <c r="G86" s="14">
        <v>12</v>
      </c>
      <c r="H86" s="55">
        <v>6237435.5999999996</v>
      </c>
      <c r="I86" s="17">
        <v>611430</v>
      </c>
      <c r="J86" s="13">
        <v>1.1499999999999999</v>
      </c>
      <c r="K86" s="17">
        <f>+I86*J86</f>
        <v>703144.5</v>
      </c>
      <c r="L86" s="14">
        <v>12</v>
      </c>
      <c r="M86" s="11">
        <f>+I86*P86+K86*Q86</f>
        <v>7612303.5</v>
      </c>
      <c r="N86" s="15" t="s">
        <v>18</v>
      </c>
      <c r="O86" s="16" t="s">
        <v>372</v>
      </c>
      <c r="P86" s="4">
        <v>9</v>
      </c>
      <c r="Q86" s="4">
        <f t="shared" si="16"/>
        <v>3</v>
      </c>
    </row>
    <row r="87" spans="1:17" s="6" customFormat="1" ht="30" customHeight="1" x14ac:dyDescent="0.35">
      <c r="A87" s="25" t="s">
        <v>203</v>
      </c>
      <c r="B87" s="26" t="s">
        <v>101</v>
      </c>
      <c r="C87" s="27" t="s">
        <v>177</v>
      </c>
      <c r="D87" s="28" t="s">
        <v>264</v>
      </c>
      <c r="E87" s="28" t="s">
        <v>265</v>
      </c>
      <c r="F87" s="11">
        <v>169500</v>
      </c>
      <c r="G87" s="14">
        <v>12</v>
      </c>
      <c r="H87" s="55">
        <v>2034000</v>
      </c>
      <c r="I87" s="17">
        <v>169500</v>
      </c>
      <c r="J87" s="13"/>
      <c r="K87" s="17">
        <v>169500</v>
      </c>
      <c r="L87" s="14">
        <v>12</v>
      </c>
      <c r="M87" s="11">
        <f>+K87*L87</f>
        <v>2034000</v>
      </c>
      <c r="N87" s="15" t="s">
        <v>18</v>
      </c>
      <c r="O87" s="16" t="s">
        <v>361</v>
      </c>
      <c r="P87" s="4"/>
      <c r="Q87" s="4"/>
    </row>
    <row r="88" spans="1:17" s="6" customFormat="1" ht="28" x14ac:dyDescent="0.35">
      <c r="A88" s="25" t="s">
        <v>207</v>
      </c>
      <c r="B88" s="31" t="s">
        <v>14</v>
      </c>
      <c r="C88" s="37" t="s">
        <v>266</v>
      </c>
      <c r="D88" s="28" t="s">
        <v>267</v>
      </c>
      <c r="E88" s="32" t="s">
        <v>268</v>
      </c>
      <c r="F88" s="11">
        <v>375975.60000000003</v>
      </c>
      <c r="G88" s="14">
        <v>12</v>
      </c>
      <c r="H88" s="55">
        <v>4274140.2</v>
      </c>
      <c r="I88" s="17">
        <v>414376</v>
      </c>
      <c r="J88" s="13">
        <v>1.1499999999999999</v>
      </c>
      <c r="K88" s="17">
        <f>+I88*J88</f>
        <v>476532.39999999997</v>
      </c>
      <c r="L88" s="14">
        <v>12</v>
      </c>
      <c r="M88" s="11">
        <f>+I88*P88+K88*Q88</f>
        <v>5252215.8</v>
      </c>
      <c r="N88" s="15" t="s">
        <v>18</v>
      </c>
      <c r="O88" s="16" t="s">
        <v>374</v>
      </c>
      <c r="P88" s="4">
        <v>7.5</v>
      </c>
      <c r="Q88" s="4">
        <f t="shared" ref="Q88:Q89" si="17">12-P88</f>
        <v>4.5</v>
      </c>
    </row>
    <row r="89" spans="1:17" s="6" customFormat="1" ht="37.5" customHeight="1" x14ac:dyDescent="0.35">
      <c r="A89" s="25" t="s">
        <v>211</v>
      </c>
      <c r="B89" s="26" t="s">
        <v>14</v>
      </c>
      <c r="C89" s="37" t="s">
        <v>269</v>
      </c>
      <c r="D89" s="28" t="s">
        <v>270</v>
      </c>
      <c r="E89" s="32" t="s">
        <v>271</v>
      </c>
      <c r="F89" s="11">
        <v>259568.40000000002</v>
      </c>
      <c r="G89" s="14">
        <v>12</v>
      </c>
      <c r="H89" s="55">
        <v>2939873.6</v>
      </c>
      <c r="I89" s="17">
        <v>286021</v>
      </c>
      <c r="J89" s="13">
        <v>1.1499999999999999</v>
      </c>
      <c r="K89" s="17">
        <f>+I89*J89</f>
        <v>328924.14999999997</v>
      </c>
      <c r="L89" s="14">
        <v>12</v>
      </c>
      <c r="M89" s="11">
        <f>+I89*P89+K89*Q89</f>
        <v>3603864.5999999996</v>
      </c>
      <c r="N89" s="15" t="s">
        <v>18</v>
      </c>
      <c r="O89" s="16" t="s">
        <v>373</v>
      </c>
      <c r="P89" s="4">
        <v>8</v>
      </c>
      <c r="Q89" s="4">
        <f t="shared" si="17"/>
        <v>4</v>
      </c>
    </row>
    <row r="90" spans="1:17" s="6" customFormat="1" ht="35.25" customHeight="1" x14ac:dyDescent="0.35">
      <c r="A90" s="25" t="s">
        <v>214</v>
      </c>
      <c r="B90" s="26" t="s">
        <v>14</v>
      </c>
      <c r="C90" s="27" t="s">
        <v>492</v>
      </c>
      <c r="D90" s="28" t="s">
        <v>493</v>
      </c>
      <c r="E90" s="28" t="s">
        <v>494</v>
      </c>
      <c r="F90" s="11">
        <v>1205131.2000000002</v>
      </c>
      <c r="G90" s="14">
        <v>12</v>
      </c>
      <c r="H90" s="55">
        <v>14461574.400000002</v>
      </c>
      <c r="I90" s="17">
        <v>1263600</v>
      </c>
      <c r="J90" s="13">
        <v>1.1499999999999999</v>
      </c>
      <c r="K90" s="17">
        <f>+I90*J90</f>
        <v>1453140</v>
      </c>
      <c r="L90" s="14">
        <v>12</v>
      </c>
      <c r="M90" s="11">
        <f>+K90*L90</f>
        <v>17437680</v>
      </c>
      <c r="N90" s="15" t="s">
        <v>18</v>
      </c>
      <c r="O90" s="16" t="s">
        <v>26</v>
      </c>
      <c r="P90" s="4"/>
      <c r="Q90" s="4"/>
    </row>
    <row r="91" spans="1:17" s="6" customFormat="1" ht="28" x14ac:dyDescent="0.35">
      <c r="A91" s="25" t="s">
        <v>387</v>
      </c>
      <c r="B91" s="29" t="s">
        <v>14</v>
      </c>
      <c r="C91" s="34" t="s">
        <v>272</v>
      </c>
      <c r="D91" s="28" t="s">
        <v>273</v>
      </c>
      <c r="E91" s="38" t="s">
        <v>274</v>
      </c>
      <c r="F91" s="11">
        <v>349003.2</v>
      </c>
      <c r="G91" s="14">
        <v>12</v>
      </c>
      <c r="H91" s="55">
        <v>4188038.4000000004</v>
      </c>
      <c r="I91" s="17">
        <v>365900</v>
      </c>
      <c r="J91" s="13">
        <v>1.1499999999999999</v>
      </c>
      <c r="K91" s="17">
        <f t="shared" ref="K91" si="18">+I91*J91</f>
        <v>420784.99999999994</v>
      </c>
      <c r="L91" s="14">
        <v>12</v>
      </c>
      <c r="M91" s="11">
        <f>+K91*L91</f>
        <v>5049419.9999999991</v>
      </c>
      <c r="N91" s="15" t="s">
        <v>18</v>
      </c>
      <c r="O91" s="16" t="s">
        <v>26</v>
      </c>
      <c r="P91" s="4"/>
      <c r="Q91" s="4"/>
    </row>
    <row r="92" spans="1:17" s="6" customFormat="1" ht="42" x14ac:dyDescent="0.35">
      <c r="A92" s="25" t="s">
        <v>220</v>
      </c>
      <c r="B92" s="29" t="s">
        <v>14</v>
      </c>
      <c r="C92" s="34" t="s">
        <v>275</v>
      </c>
      <c r="D92" s="28" t="s">
        <v>276</v>
      </c>
      <c r="E92" s="35" t="s">
        <v>277</v>
      </c>
      <c r="F92" s="11">
        <v>9063.6</v>
      </c>
      <c r="G92" s="14">
        <v>12</v>
      </c>
      <c r="H92" s="55">
        <v>108763.20000000001</v>
      </c>
      <c r="I92" s="17">
        <v>9500</v>
      </c>
      <c r="J92" s="13">
        <v>1.1499999999999999</v>
      </c>
      <c r="K92" s="17">
        <f>+I92*J92</f>
        <v>10925</v>
      </c>
      <c r="L92" s="14">
        <v>12</v>
      </c>
      <c r="M92" s="11">
        <f>+K92*L92</f>
        <v>131100</v>
      </c>
      <c r="N92" s="15" t="s">
        <v>18</v>
      </c>
      <c r="O92" s="16" t="s">
        <v>26</v>
      </c>
      <c r="P92" s="4"/>
      <c r="Q92" s="4"/>
    </row>
    <row r="93" spans="1:17" s="6" customFormat="1" ht="36.75" customHeight="1" x14ac:dyDescent="0.35">
      <c r="A93" s="25" t="s">
        <v>222</v>
      </c>
      <c r="B93" s="29" t="s">
        <v>101</v>
      </c>
      <c r="C93" s="34" t="s">
        <v>278</v>
      </c>
      <c r="D93" s="28" t="s">
        <v>279</v>
      </c>
      <c r="E93" s="35" t="s">
        <v>202</v>
      </c>
      <c r="F93" s="11">
        <v>444662.4</v>
      </c>
      <c r="G93" s="14">
        <v>12</v>
      </c>
      <c r="H93" s="55">
        <v>5335948.8000000007</v>
      </c>
      <c r="I93" s="17">
        <v>466200</v>
      </c>
      <c r="J93" s="13">
        <v>1.1499999999999999</v>
      </c>
      <c r="K93" s="17">
        <f>+I93*J93</f>
        <v>536130</v>
      </c>
      <c r="L93" s="14">
        <v>12</v>
      </c>
      <c r="M93" s="11">
        <f>+K93*L93</f>
        <v>6433560</v>
      </c>
      <c r="N93" s="15" t="s">
        <v>18</v>
      </c>
      <c r="O93" s="16" t="s">
        <v>26</v>
      </c>
      <c r="P93" s="4"/>
      <c r="Q93" s="4"/>
    </row>
    <row r="94" spans="1:17" s="6" customFormat="1" ht="38.25" customHeight="1" x14ac:dyDescent="0.35">
      <c r="A94" s="25" t="s">
        <v>226</v>
      </c>
      <c r="B94" s="29" t="s">
        <v>14</v>
      </c>
      <c r="C94" s="34" t="s">
        <v>280</v>
      </c>
      <c r="D94" s="28" t="s">
        <v>279</v>
      </c>
      <c r="E94" s="35" t="s">
        <v>202</v>
      </c>
      <c r="F94" s="11">
        <v>77750.400000000009</v>
      </c>
      <c r="G94" s="14">
        <v>12</v>
      </c>
      <c r="H94" s="55">
        <v>916628.8</v>
      </c>
      <c r="I94" s="17">
        <v>81500</v>
      </c>
      <c r="J94" s="13">
        <v>1.1499999999999999</v>
      </c>
      <c r="K94" s="17">
        <f>+I94*J94</f>
        <v>93725</v>
      </c>
      <c r="L94" s="14">
        <v>12</v>
      </c>
      <c r="M94" s="11">
        <f>+I94*P94+K94*Q94</f>
        <v>1094137.5</v>
      </c>
      <c r="N94" s="15" t="s">
        <v>18</v>
      </c>
      <c r="O94" s="16" t="s">
        <v>281</v>
      </c>
      <c r="P94" s="4">
        <v>2.5</v>
      </c>
      <c r="Q94" s="4">
        <f t="shared" ref="Q94:Q97" si="19">12-P94</f>
        <v>9.5</v>
      </c>
    </row>
    <row r="95" spans="1:17" s="6" customFormat="1" ht="45" customHeight="1" x14ac:dyDescent="0.35">
      <c r="A95" s="25" t="s">
        <v>230</v>
      </c>
      <c r="B95" s="29" t="s">
        <v>14</v>
      </c>
      <c r="C95" s="34" t="s">
        <v>282</v>
      </c>
      <c r="D95" s="28" t="s">
        <v>283</v>
      </c>
      <c r="E95" s="35" t="s">
        <v>284</v>
      </c>
      <c r="F95" s="11">
        <v>168386.40000000002</v>
      </c>
      <c r="G95" s="14">
        <v>12</v>
      </c>
      <c r="H95" s="55">
        <v>1928425.2000000002</v>
      </c>
      <c r="I95" s="17">
        <v>176600</v>
      </c>
      <c r="J95" s="13">
        <v>1.1499999999999999</v>
      </c>
      <c r="K95" s="17">
        <f>+I95*J95</f>
        <v>203089.99999999997</v>
      </c>
      <c r="L95" s="14">
        <v>12</v>
      </c>
      <c r="M95" s="11">
        <f>+I95*P95+K95*Q95</f>
        <v>2264895</v>
      </c>
      <c r="N95" s="15" t="s">
        <v>18</v>
      </c>
      <c r="O95" s="16" t="s">
        <v>377</v>
      </c>
      <c r="P95" s="4">
        <v>6.5</v>
      </c>
      <c r="Q95" s="4">
        <f t="shared" si="19"/>
        <v>5.5</v>
      </c>
    </row>
    <row r="96" spans="1:17" s="6" customFormat="1" ht="45" customHeight="1" x14ac:dyDescent="0.35">
      <c r="A96" s="25" t="s">
        <v>316</v>
      </c>
      <c r="B96" s="29" t="s">
        <v>18</v>
      </c>
      <c r="C96" s="34" t="s">
        <v>247</v>
      </c>
      <c r="D96" s="28" t="s">
        <v>285</v>
      </c>
      <c r="E96" s="34" t="s">
        <v>247</v>
      </c>
      <c r="F96" s="11">
        <v>9282</v>
      </c>
      <c r="G96" s="14">
        <v>12</v>
      </c>
      <c r="H96" s="55">
        <v>110602</v>
      </c>
      <c r="I96" s="17">
        <v>9700</v>
      </c>
      <c r="J96" s="13">
        <v>1.1499999999999999</v>
      </c>
      <c r="K96" s="17">
        <f t="shared" ref="K96" si="20">+I96*J96</f>
        <v>11155</v>
      </c>
      <c r="L96" s="14">
        <v>12</v>
      </c>
      <c r="M96" s="11">
        <f>+I96*P96+K96*Q96</f>
        <v>132405</v>
      </c>
      <c r="N96" s="15" t="s">
        <v>18</v>
      </c>
      <c r="O96" s="16" t="s">
        <v>375</v>
      </c>
      <c r="P96" s="4">
        <v>1</v>
      </c>
      <c r="Q96" s="4">
        <f t="shared" si="19"/>
        <v>11</v>
      </c>
    </row>
    <row r="97" spans="1:17" s="6" customFormat="1" ht="28" x14ac:dyDescent="0.35">
      <c r="A97" s="25" t="s">
        <v>234</v>
      </c>
      <c r="B97" s="29" t="s">
        <v>14</v>
      </c>
      <c r="C97" s="34" t="s">
        <v>286</v>
      </c>
      <c r="D97" s="28" t="s">
        <v>287</v>
      </c>
      <c r="E97" s="35" t="s">
        <v>288</v>
      </c>
      <c r="F97" s="11">
        <v>92055.6</v>
      </c>
      <c r="G97" s="14">
        <v>12</v>
      </c>
      <c r="H97" s="55">
        <v>1073644.8</v>
      </c>
      <c r="I97" s="17">
        <v>96500</v>
      </c>
      <c r="J97" s="13">
        <v>1.1499999999999999</v>
      </c>
      <c r="K97" s="17">
        <f>+I97*J97</f>
        <v>110974.99999999999</v>
      </c>
      <c r="L97" s="14">
        <v>12</v>
      </c>
      <c r="M97" s="11">
        <f>+I97*P97+K97*Q97</f>
        <v>1273800</v>
      </c>
      <c r="N97" s="15" t="s">
        <v>18</v>
      </c>
      <c r="O97" s="16" t="s">
        <v>376</v>
      </c>
      <c r="P97" s="4">
        <v>4</v>
      </c>
      <c r="Q97" s="4">
        <f t="shared" si="19"/>
        <v>8</v>
      </c>
    </row>
    <row r="98" spans="1:17" s="6" customFormat="1" ht="36.75" customHeight="1" x14ac:dyDescent="0.35">
      <c r="A98" s="25" t="s">
        <v>238</v>
      </c>
      <c r="B98" s="29" t="s">
        <v>14</v>
      </c>
      <c r="C98" s="34" t="s">
        <v>289</v>
      </c>
      <c r="D98" s="28" t="s">
        <v>290</v>
      </c>
      <c r="E98" s="30" t="s">
        <v>291</v>
      </c>
      <c r="F98" s="11">
        <v>453507.60000000003</v>
      </c>
      <c r="G98" s="14">
        <v>12</v>
      </c>
      <c r="H98" s="55">
        <v>5442091.2000000002</v>
      </c>
      <c r="I98" s="17">
        <v>475500</v>
      </c>
      <c r="J98" s="13">
        <v>1.1499999999999999</v>
      </c>
      <c r="K98" s="17">
        <f>+I98*J98</f>
        <v>546825</v>
      </c>
      <c r="L98" s="14">
        <v>12</v>
      </c>
      <c r="M98" s="11">
        <f t="shared" ref="M98:M130" si="21">+K98*L98</f>
        <v>6561900</v>
      </c>
      <c r="N98" s="15" t="s">
        <v>18</v>
      </c>
      <c r="O98" s="16" t="s">
        <v>26</v>
      </c>
      <c r="P98" s="4"/>
      <c r="Q98" s="4"/>
    </row>
    <row r="99" spans="1:17" s="6" customFormat="1" ht="61.15" customHeight="1" x14ac:dyDescent="0.35">
      <c r="A99" s="25" t="s">
        <v>317</v>
      </c>
      <c r="B99" s="26" t="s">
        <v>14</v>
      </c>
      <c r="C99" s="27" t="s">
        <v>504</v>
      </c>
      <c r="D99" s="28" t="s">
        <v>792</v>
      </c>
      <c r="E99" s="28" t="s">
        <v>472</v>
      </c>
      <c r="F99" s="11">
        <v>71100</v>
      </c>
      <c r="G99" s="14">
        <v>12</v>
      </c>
      <c r="H99" s="55">
        <v>853200</v>
      </c>
      <c r="I99" s="17">
        <v>0</v>
      </c>
      <c r="J99" s="13"/>
      <c r="K99" s="17">
        <v>0</v>
      </c>
      <c r="L99" s="14">
        <v>12</v>
      </c>
      <c r="M99" s="11">
        <f t="shared" si="21"/>
        <v>0</v>
      </c>
      <c r="N99" s="15" t="s">
        <v>18</v>
      </c>
      <c r="O99" s="16" t="s">
        <v>793</v>
      </c>
      <c r="P99" s="4"/>
      <c r="Q99" s="4"/>
    </row>
    <row r="100" spans="1:17" s="6" customFormat="1" ht="48" customHeight="1" x14ac:dyDescent="0.35">
      <c r="A100" s="25" t="s">
        <v>240</v>
      </c>
      <c r="B100" s="29" t="s">
        <v>14</v>
      </c>
      <c r="C100" s="34" t="s">
        <v>761</v>
      </c>
      <c r="D100" s="28" t="s">
        <v>762</v>
      </c>
      <c r="E100" s="30" t="s">
        <v>763</v>
      </c>
      <c r="F100" s="11"/>
      <c r="G100" s="14"/>
      <c r="H100" s="55"/>
      <c r="I100" s="17">
        <v>300000</v>
      </c>
      <c r="J100" s="13"/>
      <c r="K100" s="17">
        <v>300000</v>
      </c>
      <c r="L100" s="14">
        <v>12</v>
      </c>
      <c r="M100" s="11">
        <f>+K100*L100</f>
        <v>3600000</v>
      </c>
      <c r="N100" s="15" t="s">
        <v>18</v>
      </c>
      <c r="O100" s="16" t="s">
        <v>790</v>
      </c>
      <c r="P100" s="4"/>
      <c r="Q100" s="4"/>
    </row>
    <row r="101" spans="1:17" s="6" customFormat="1" ht="48" customHeight="1" x14ac:dyDescent="0.35">
      <c r="A101" s="25" t="s">
        <v>244</v>
      </c>
      <c r="B101" s="29" t="s">
        <v>14</v>
      </c>
      <c r="C101" s="34" t="s">
        <v>802</v>
      </c>
      <c r="D101" s="28" t="s">
        <v>799</v>
      </c>
      <c r="E101" s="30" t="s">
        <v>801</v>
      </c>
      <c r="F101" s="11"/>
      <c r="G101" s="14"/>
      <c r="H101" s="55"/>
      <c r="I101" s="17">
        <v>298800000</v>
      </c>
      <c r="J101" s="13"/>
      <c r="K101" s="17">
        <v>298800000</v>
      </c>
      <c r="L101" s="14">
        <v>12</v>
      </c>
      <c r="M101" s="11">
        <v>298800000</v>
      </c>
      <c r="N101" s="15" t="s">
        <v>18</v>
      </c>
      <c r="O101" s="16" t="s">
        <v>800</v>
      </c>
      <c r="P101" s="4"/>
      <c r="Q101" s="4"/>
    </row>
    <row r="102" spans="1:17" s="6" customFormat="1" ht="42" x14ac:dyDescent="0.35">
      <c r="A102" s="25" t="s">
        <v>245</v>
      </c>
      <c r="B102" s="26" t="s">
        <v>14</v>
      </c>
      <c r="C102" s="27" t="s">
        <v>511</v>
      </c>
      <c r="D102" s="39" t="s">
        <v>512</v>
      </c>
      <c r="E102" s="28" t="s">
        <v>513</v>
      </c>
      <c r="F102" s="11">
        <v>42500</v>
      </c>
      <c r="G102" s="14">
        <v>12</v>
      </c>
      <c r="H102" s="55">
        <v>510000</v>
      </c>
      <c r="I102" s="11">
        <v>42500</v>
      </c>
      <c r="J102" s="13">
        <v>1.1499999999999999</v>
      </c>
      <c r="K102" s="17">
        <f>+I102*J102</f>
        <v>48874.999999999993</v>
      </c>
      <c r="L102" s="14">
        <v>12</v>
      </c>
      <c r="M102" s="11">
        <f t="shared" si="21"/>
        <v>586499.99999999988</v>
      </c>
      <c r="N102" s="15" t="s">
        <v>18</v>
      </c>
      <c r="O102" s="16" t="s">
        <v>26</v>
      </c>
      <c r="P102" s="4"/>
      <c r="Q102" s="4"/>
    </row>
    <row r="103" spans="1:17" s="6" customFormat="1" ht="42" x14ac:dyDescent="0.35">
      <c r="A103" s="25" t="s">
        <v>246</v>
      </c>
      <c r="B103" s="26" t="s">
        <v>14</v>
      </c>
      <c r="C103" s="27" t="s">
        <v>514</v>
      </c>
      <c r="D103" s="40" t="s">
        <v>515</v>
      </c>
      <c r="E103" s="28" t="s">
        <v>516</v>
      </c>
      <c r="F103" s="11">
        <v>215320</v>
      </c>
      <c r="G103" s="14">
        <v>12</v>
      </c>
      <c r="H103" s="55">
        <v>2583840</v>
      </c>
      <c r="I103" s="11">
        <v>209720</v>
      </c>
      <c r="J103" s="13">
        <v>1.1499999999999999</v>
      </c>
      <c r="K103" s="17">
        <f t="shared" ref="K103:K163" si="22">+I103*J103</f>
        <v>241177.99999999997</v>
      </c>
      <c r="L103" s="14">
        <v>12</v>
      </c>
      <c r="M103" s="11">
        <f t="shared" si="21"/>
        <v>2894135.9999999995</v>
      </c>
      <c r="N103" s="15" t="s">
        <v>18</v>
      </c>
      <c r="O103" s="16" t="s">
        <v>26</v>
      </c>
      <c r="P103" s="4"/>
      <c r="Q103" s="4"/>
    </row>
    <row r="104" spans="1:17" s="6" customFormat="1" ht="42" x14ac:dyDescent="0.35">
      <c r="A104" s="25" t="s">
        <v>318</v>
      </c>
      <c r="B104" s="26" t="s">
        <v>14</v>
      </c>
      <c r="C104" s="27" t="s">
        <v>517</v>
      </c>
      <c r="D104" s="39" t="s">
        <v>518</v>
      </c>
      <c r="E104" s="28" t="s">
        <v>519</v>
      </c>
      <c r="F104" s="11">
        <v>6200</v>
      </c>
      <c r="G104" s="14">
        <v>12</v>
      </c>
      <c r="H104" s="55">
        <v>74400</v>
      </c>
      <c r="I104" s="17">
        <v>6200</v>
      </c>
      <c r="J104" s="13">
        <v>1.1499999999999999</v>
      </c>
      <c r="K104" s="17">
        <f t="shared" si="22"/>
        <v>7129.9999999999991</v>
      </c>
      <c r="L104" s="14">
        <v>12</v>
      </c>
      <c r="M104" s="11">
        <f t="shared" si="21"/>
        <v>85559.999999999985</v>
      </c>
      <c r="N104" s="15" t="s">
        <v>18</v>
      </c>
      <c r="O104" s="16" t="s">
        <v>26</v>
      </c>
      <c r="P104" s="4"/>
      <c r="Q104" s="4"/>
    </row>
    <row r="105" spans="1:17" s="6" customFormat="1" ht="84" x14ac:dyDescent="0.35">
      <c r="A105" s="25" t="s">
        <v>249</v>
      </c>
      <c r="B105" s="26" t="s">
        <v>14</v>
      </c>
      <c r="C105" s="27" t="s">
        <v>520</v>
      </c>
      <c r="D105" s="41" t="s">
        <v>521</v>
      </c>
      <c r="E105" s="28" t="s">
        <v>522</v>
      </c>
      <c r="F105" s="11">
        <v>309660</v>
      </c>
      <c r="G105" s="14">
        <v>12</v>
      </c>
      <c r="H105" s="55">
        <v>3715920</v>
      </c>
      <c r="I105" s="17">
        <v>309600</v>
      </c>
      <c r="J105" s="13">
        <v>1.1499999999999999</v>
      </c>
      <c r="K105" s="17">
        <f t="shared" si="22"/>
        <v>356040</v>
      </c>
      <c r="L105" s="14">
        <v>12</v>
      </c>
      <c r="M105" s="11">
        <f t="shared" si="21"/>
        <v>4272480</v>
      </c>
      <c r="N105" s="15" t="s">
        <v>18</v>
      </c>
      <c r="O105" s="16" t="s">
        <v>26</v>
      </c>
      <c r="P105" s="4"/>
      <c r="Q105" s="4"/>
    </row>
    <row r="106" spans="1:17" s="6" customFormat="1" ht="42" x14ac:dyDescent="0.35">
      <c r="A106" s="25" t="s">
        <v>254</v>
      </c>
      <c r="B106" s="26" t="s">
        <v>14</v>
      </c>
      <c r="C106" s="27" t="s">
        <v>523</v>
      </c>
      <c r="D106" s="41" t="s">
        <v>524</v>
      </c>
      <c r="E106" s="28" t="s">
        <v>522</v>
      </c>
      <c r="F106" s="11">
        <v>39050</v>
      </c>
      <c r="G106" s="14">
        <v>12</v>
      </c>
      <c r="H106" s="55">
        <v>468600</v>
      </c>
      <c r="I106" s="17">
        <v>39050</v>
      </c>
      <c r="J106" s="13">
        <v>1.1499999999999999</v>
      </c>
      <c r="K106" s="17">
        <f t="shared" si="22"/>
        <v>44907.5</v>
      </c>
      <c r="L106" s="14">
        <v>12</v>
      </c>
      <c r="M106" s="11">
        <f t="shared" si="21"/>
        <v>538890</v>
      </c>
      <c r="N106" s="15" t="s">
        <v>18</v>
      </c>
      <c r="O106" s="16" t="s">
        <v>26</v>
      </c>
      <c r="P106" s="4"/>
      <c r="Q106" s="4"/>
    </row>
    <row r="107" spans="1:17" s="6" customFormat="1" ht="56" x14ac:dyDescent="0.35">
      <c r="A107" s="25" t="s">
        <v>259</v>
      </c>
      <c r="B107" s="26" t="s">
        <v>14</v>
      </c>
      <c r="C107" s="27" t="s">
        <v>765</v>
      </c>
      <c r="D107" s="42" t="s">
        <v>766</v>
      </c>
      <c r="E107" s="28" t="s">
        <v>548</v>
      </c>
      <c r="F107" s="11"/>
      <c r="G107" s="14"/>
      <c r="H107" s="55"/>
      <c r="I107" s="17">
        <v>228930</v>
      </c>
      <c r="J107" s="13">
        <v>1.1499999999999999</v>
      </c>
      <c r="K107" s="17">
        <f t="shared" ref="K107:K145" si="23">+I107*J107</f>
        <v>263269.5</v>
      </c>
      <c r="L107" s="14">
        <v>12</v>
      </c>
      <c r="M107" s="11">
        <f t="shared" si="21"/>
        <v>3159234</v>
      </c>
      <c r="N107" s="15" t="s">
        <v>18</v>
      </c>
      <c r="O107" s="16" t="s">
        <v>795</v>
      </c>
      <c r="P107" s="4"/>
      <c r="Q107" s="4"/>
    </row>
    <row r="108" spans="1:17" s="6" customFormat="1" ht="42" x14ac:dyDescent="0.35">
      <c r="A108" s="25" t="s">
        <v>263</v>
      </c>
      <c r="B108" s="26" t="s">
        <v>14</v>
      </c>
      <c r="C108" s="27" t="s">
        <v>531</v>
      </c>
      <c r="D108" s="39" t="s">
        <v>532</v>
      </c>
      <c r="E108" s="28" t="s">
        <v>533</v>
      </c>
      <c r="F108" s="11">
        <v>36850</v>
      </c>
      <c r="G108" s="14">
        <v>12</v>
      </c>
      <c r="H108" s="55">
        <v>442200</v>
      </c>
      <c r="I108" s="17">
        <v>106450</v>
      </c>
      <c r="J108" s="13">
        <v>1.1499999999999999</v>
      </c>
      <c r="K108" s="17">
        <f t="shared" si="23"/>
        <v>122417.49999999999</v>
      </c>
      <c r="L108" s="14">
        <v>12</v>
      </c>
      <c r="M108" s="11">
        <f t="shared" si="21"/>
        <v>1469009.9999999998</v>
      </c>
      <c r="N108" s="15" t="s">
        <v>18</v>
      </c>
      <c r="O108" s="16" t="s">
        <v>26</v>
      </c>
      <c r="P108" s="4"/>
      <c r="Q108" s="4"/>
    </row>
    <row r="109" spans="1:17" s="6" customFormat="1" ht="56" x14ac:dyDescent="0.35">
      <c r="A109" s="25" t="s">
        <v>390</v>
      </c>
      <c r="B109" s="26" t="s">
        <v>14</v>
      </c>
      <c r="C109" s="27" t="s">
        <v>534</v>
      </c>
      <c r="D109" s="41" t="s">
        <v>535</v>
      </c>
      <c r="E109" s="28" t="s">
        <v>536</v>
      </c>
      <c r="F109" s="11">
        <v>192850</v>
      </c>
      <c r="G109" s="14">
        <v>12</v>
      </c>
      <c r="H109" s="55">
        <v>2314200</v>
      </c>
      <c r="I109" s="17">
        <v>180670</v>
      </c>
      <c r="J109" s="13">
        <v>1.1499999999999999</v>
      </c>
      <c r="K109" s="17">
        <f t="shared" si="23"/>
        <v>207770.49999999997</v>
      </c>
      <c r="L109" s="14">
        <v>12</v>
      </c>
      <c r="M109" s="11">
        <f t="shared" si="21"/>
        <v>2493245.9999999995</v>
      </c>
      <c r="N109" s="15" t="s">
        <v>18</v>
      </c>
      <c r="O109" s="16" t="s">
        <v>26</v>
      </c>
      <c r="P109" s="4"/>
      <c r="Q109" s="4"/>
    </row>
    <row r="110" spans="1:17" s="6" customFormat="1" ht="42" x14ac:dyDescent="0.35">
      <c r="A110" s="25" t="s">
        <v>391</v>
      </c>
      <c r="B110" s="26" t="s">
        <v>14</v>
      </c>
      <c r="C110" s="27" t="s">
        <v>537</v>
      </c>
      <c r="D110" s="40" t="s">
        <v>538</v>
      </c>
      <c r="E110" s="28" t="s">
        <v>539</v>
      </c>
      <c r="F110" s="11">
        <v>107950</v>
      </c>
      <c r="G110" s="14">
        <v>12</v>
      </c>
      <c r="H110" s="55">
        <v>1295400</v>
      </c>
      <c r="I110" s="17">
        <v>107950</v>
      </c>
      <c r="J110" s="13">
        <v>1.1499999999999999</v>
      </c>
      <c r="K110" s="17">
        <f t="shared" si="23"/>
        <v>124142.49999999999</v>
      </c>
      <c r="L110" s="14">
        <v>12</v>
      </c>
      <c r="M110" s="11">
        <f t="shared" si="21"/>
        <v>1489709.9999999998</v>
      </c>
      <c r="N110" s="15" t="s">
        <v>18</v>
      </c>
      <c r="O110" s="16" t="s">
        <v>26</v>
      </c>
      <c r="P110" s="4"/>
      <c r="Q110" s="4"/>
    </row>
    <row r="111" spans="1:17" s="6" customFormat="1" ht="42" x14ac:dyDescent="0.35">
      <c r="A111" s="25" t="s">
        <v>392</v>
      </c>
      <c r="B111" s="26" t="s">
        <v>14</v>
      </c>
      <c r="C111" s="27" t="s">
        <v>543</v>
      </c>
      <c r="D111" s="39" t="s">
        <v>544</v>
      </c>
      <c r="E111" s="28" t="s">
        <v>545</v>
      </c>
      <c r="F111" s="11">
        <v>168000</v>
      </c>
      <c r="G111" s="14">
        <v>12</v>
      </c>
      <c r="H111" s="55">
        <v>2016000</v>
      </c>
      <c r="I111" s="17">
        <v>196000</v>
      </c>
      <c r="J111" s="13">
        <v>1.1499999999999999</v>
      </c>
      <c r="K111" s="17">
        <f t="shared" si="23"/>
        <v>225399.99999999997</v>
      </c>
      <c r="L111" s="14">
        <v>12</v>
      </c>
      <c r="M111" s="11">
        <f t="shared" si="21"/>
        <v>2704799.9999999995</v>
      </c>
      <c r="N111" s="15" t="s">
        <v>18</v>
      </c>
      <c r="O111" s="16" t="s">
        <v>26</v>
      </c>
      <c r="P111" s="4"/>
      <c r="Q111" s="4"/>
    </row>
    <row r="112" spans="1:17" s="6" customFormat="1" ht="56" x14ac:dyDescent="0.35">
      <c r="A112" s="25" t="s">
        <v>319</v>
      </c>
      <c r="B112" s="26" t="s">
        <v>14</v>
      </c>
      <c r="C112" s="27" t="s">
        <v>546</v>
      </c>
      <c r="D112" s="39" t="s">
        <v>547</v>
      </c>
      <c r="E112" s="28" t="s">
        <v>548</v>
      </c>
      <c r="F112" s="11">
        <v>43350</v>
      </c>
      <c r="G112" s="14">
        <v>12</v>
      </c>
      <c r="H112" s="55">
        <v>520200</v>
      </c>
      <c r="I112" s="17">
        <v>43350</v>
      </c>
      <c r="J112" s="13">
        <v>1.1499999999999999</v>
      </c>
      <c r="K112" s="17">
        <f t="shared" si="23"/>
        <v>49852.499999999993</v>
      </c>
      <c r="L112" s="14">
        <v>12</v>
      </c>
      <c r="M112" s="11">
        <f t="shared" si="21"/>
        <v>598229.99999999988</v>
      </c>
      <c r="N112" s="15" t="s">
        <v>18</v>
      </c>
      <c r="O112" s="16" t="s">
        <v>26</v>
      </c>
      <c r="P112" s="4"/>
      <c r="Q112" s="4"/>
    </row>
    <row r="113" spans="1:17" s="6" customFormat="1" ht="98" x14ac:dyDescent="0.35">
      <c r="A113" s="25" t="s">
        <v>320</v>
      </c>
      <c r="B113" s="26" t="s">
        <v>14</v>
      </c>
      <c r="C113" s="27" t="s">
        <v>549</v>
      </c>
      <c r="D113" s="41" t="s">
        <v>550</v>
      </c>
      <c r="E113" s="28" t="s">
        <v>551</v>
      </c>
      <c r="F113" s="11">
        <v>140350</v>
      </c>
      <c r="G113" s="14">
        <v>12</v>
      </c>
      <c r="H113" s="55">
        <v>1684200</v>
      </c>
      <c r="I113" s="17">
        <v>140350</v>
      </c>
      <c r="J113" s="13">
        <v>1.1499999999999999</v>
      </c>
      <c r="K113" s="17">
        <f t="shared" si="23"/>
        <v>161402.5</v>
      </c>
      <c r="L113" s="14">
        <v>12</v>
      </c>
      <c r="M113" s="11">
        <f t="shared" si="21"/>
        <v>1936830</v>
      </c>
      <c r="N113" s="15" t="s">
        <v>18</v>
      </c>
      <c r="O113" s="16" t="s">
        <v>26</v>
      </c>
      <c r="P113" s="4"/>
      <c r="Q113" s="4"/>
    </row>
    <row r="114" spans="1:17" s="6" customFormat="1" ht="112" x14ac:dyDescent="0.35">
      <c r="A114" s="25" t="s">
        <v>388</v>
      </c>
      <c r="B114" s="26" t="s">
        <v>14</v>
      </c>
      <c r="C114" s="27" t="s">
        <v>552</v>
      </c>
      <c r="D114" s="42" t="s">
        <v>553</v>
      </c>
      <c r="E114" s="28" t="s">
        <v>554</v>
      </c>
      <c r="F114" s="11">
        <v>199310</v>
      </c>
      <c r="G114" s="14">
        <v>12</v>
      </c>
      <c r="H114" s="55">
        <v>2391720</v>
      </c>
      <c r="I114" s="17">
        <v>206110</v>
      </c>
      <c r="J114" s="13">
        <v>1.1499999999999999</v>
      </c>
      <c r="K114" s="17">
        <f t="shared" si="23"/>
        <v>237026.49999999997</v>
      </c>
      <c r="L114" s="14">
        <v>12</v>
      </c>
      <c r="M114" s="11">
        <f t="shared" si="21"/>
        <v>2844317.9999999995</v>
      </c>
      <c r="N114" s="15" t="s">
        <v>18</v>
      </c>
      <c r="O114" s="16" t="s">
        <v>26</v>
      </c>
      <c r="P114" s="4"/>
      <c r="Q114" s="4"/>
    </row>
    <row r="115" spans="1:17" s="6" customFormat="1" ht="42" x14ac:dyDescent="0.35">
      <c r="A115" s="25" t="s">
        <v>393</v>
      </c>
      <c r="B115" s="26" t="s">
        <v>14</v>
      </c>
      <c r="C115" s="27" t="s">
        <v>555</v>
      </c>
      <c r="D115" s="39" t="s">
        <v>556</v>
      </c>
      <c r="E115" s="28" t="s">
        <v>557</v>
      </c>
      <c r="F115" s="11">
        <v>83300</v>
      </c>
      <c r="G115" s="14">
        <v>12</v>
      </c>
      <c r="H115" s="55">
        <v>999600</v>
      </c>
      <c r="I115" s="17">
        <v>83300</v>
      </c>
      <c r="J115" s="13">
        <v>1.1499999999999999</v>
      </c>
      <c r="K115" s="17">
        <f t="shared" si="23"/>
        <v>95794.999999999985</v>
      </c>
      <c r="L115" s="14">
        <v>12</v>
      </c>
      <c r="M115" s="11">
        <f t="shared" si="21"/>
        <v>1149539.9999999998</v>
      </c>
      <c r="N115" s="15" t="s">
        <v>18</v>
      </c>
      <c r="O115" s="16" t="s">
        <v>26</v>
      </c>
      <c r="P115" s="4"/>
      <c r="Q115" s="4"/>
    </row>
    <row r="116" spans="1:17" s="6" customFormat="1" ht="70" x14ac:dyDescent="0.35">
      <c r="A116" s="25" t="s">
        <v>394</v>
      </c>
      <c r="B116" s="26" t="s">
        <v>14</v>
      </c>
      <c r="C116" s="27" t="s">
        <v>558</v>
      </c>
      <c r="D116" s="42" t="s">
        <v>559</v>
      </c>
      <c r="E116" s="28" t="s">
        <v>560</v>
      </c>
      <c r="F116" s="11">
        <v>129080</v>
      </c>
      <c r="G116" s="14">
        <v>12</v>
      </c>
      <c r="H116" s="55">
        <v>1548960</v>
      </c>
      <c r="I116" s="17">
        <v>113960</v>
      </c>
      <c r="J116" s="13">
        <v>1.1499999999999999</v>
      </c>
      <c r="K116" s="17">
        <f t="shared" si="23"/>
        <v>131053.99999999999</v>
      </c>
      <c r="L116" s="14">
        <v>12</v>
      </c>
      <c r="M116" s="11">
        <f t="shared" si="21"/>
        <v>1572647.9999999998</v>
      </c>
      <c r="N116" s="15" t="s">
        <v>18</v>
      </c>
      <c r="O116" s="16" t="s">
        <v>26</v>
      </c>
      <c r="P116" s="4"/>
      <c r="Q116" s="4"/>
    </row>
    <row r="117" spans="1:17" s="6" customFormat="1" ht="42" x14ac:dyDescent="0.35">
      <c r="A117" s="25" t="s">
        <v>395</v>
      </c>
      <c r="B117" s="26" t="s">
        <v>14</v>
      </c>
      <c r="C117" s="27" t="s">
        <v>562</v>
      </c>
      <c r="D117" s="39" t="s">
        <v>563</v>
      </c>
      <c r="E117" s="28" t="s">
        <v>564</v>
      </c>
      <c r="F117" s="11">
        <v>20400</v>
      </c>
      <c r="G117" s="14">
        <v>12</v>
      </c>
      <c r="H117" s="55">
        <v>244800</v>
      </c>
      <c r="I117" s="17">
        <v>20400</v>
      </c>
      <c r="J117" s="13">
        <v>1.1499999999999999</v>
      </c>
      <c r="K117" s="17">
        <f t="shared" si="23"/>
        <v>23460</v>
      </c>
      <c r="L117" s="14">
        <v>12</v>
      </c>
      <c r="M117" s="11">
        <f t="shared" si="21"/>
        <v>281520</v>
      </c>
      <c r="N117" s="15" t="s">
        <v>18</v>
      </c>
      <c r="O117" s="16" t="s">
        <v>26</v>
      </c>
      <c r="P117" s="4"/>
      <c r="Q117" s="4"/>
    </row>
    <row r="118" spans="1:17" s="6" customFormat="1" ht="42" x14ac:dyDescent="0.35">
      <c r="A118" s="25" t="s">
        <v>396</v>
      </c>
      <c r="B118" s="26" t="s">
        <v>14</v>
      </c>
      <c r="C118" s="27" t="s">
        <v>566</v>
      </c>
      <c r="D118" s="39" t="s">
        <v>567</v>
      </c>
      <c r="E118" s="28" t="s">
        <v>568</v>
      </c>
      <c r="F118" s="11">
        <v>129600</v>
      </c>
      <c r="G118" s="14">
        <v>12</v>
      </c>
      <c r="H118" s="55">
        <v>1555200</v>
      </c>
      <c r="I118" s="17">
        <v>129600</v>
      </c>
      <c r="J118" s="13">
        <v>1.1499999999999999</v>
      </c>
      <c r="K118" s="17">
        <f t="shared" si="23"/>
        <v>149040</v>
      </c>
      <c r="L118" s="14">
        <v>12</v>
      </c>
      <c r="M118" s="11">
        <f t="shared" si="21"/>
        <v>1788480</v>
      </c>
      <c r="N118" s="15" t="s">
        <v>18</v>
      </c>
      <c r="O118" s="16" t="s">
        <v>26</v>
      </c>
      <c r="P118" s="4"/>
      <c r="Q118" s="4"/>
    </row>
    <row r="119" spans="1:17" s="6" customFormat="1" ht="42" x14ac:dyDescent="0.35">
      <c r="A119" s="25" t="s">
        <v>397</v>
      </c>
      <c r="B119" s="26" t="s">
        <v>14</v>
      </c>
      <c r="C119" s="27" t="s">
        <v>574</v>
      </c>
      <c r="D119" s="39" t="s">
        <v>575</v>
      </c>
      <c r="E119" s="28" t="s">
        <v>576</v>
      </c>
      <c r="F119" s="11">
        <v>37230</v>
      </c>
      <c r="G119" s="14">
        <v>12</v>
      </c>
      <c r="H119" s="55">
        <v>446760</v>
      </c>
      <c r="I119" s="17">
        <v>37230</v>
      </c>
      <c r="J119" s="13">
        <v>1.1499999999999999</v>
      </c>
      <c r="K119" s="17">
        <f t="shared" si="23"/>
        <v>42814.5</v>
      </c>
      <c r="L119" s="14">
        <v>12</v>
      </c>
      <c r="M119" s="11">
        <f t="shared" si="21"/>
        <v>513774</v>
      </c>
      <c r="N119" s="15" t="s">
        <v>18</v>
      </c>
      <c r="O119" s="16" t="s">
        <v>26</v>
      </c>
      <c r="P119" s="4"/>
      <c r="Q119" s="4"/>
    </row>
    <row r="120" spans="1:17" s="6" customFormat="1" ht="56" x14ac:dyDescent="0.35">
      <c r="A120" s="25" t="s">
        <v>398</v>
      </c>
      <c r="B120" s="26" t="s">
        <v>14</v>
      </c>
      <c r="C120" s="27" t="s">
        <v>582</v>
      </c>
      <c r="D120" s="39" t="s">
        <v>583</v>
      </c>
      <c r="E120" s="28" t="s">
        <v>584</v>
      </c>
      <c r="F120" s="11">
        <v>46750</v>
      </c>
      <c r="G120" s="14">
        <v>12</v>
      </c>
      <c r="H120" s="55">
        <v>561000</v>
      </c>
      <c r="I120" s="17">
        <v>46750</v>
      </c>
      <c r="J120" s="13">
        <v>1.1499999999999999</v>
      </c>
      <c r="K120" s="17">
        <f t="shared" si="23"/>
        <v>53762.499999999993</v>
      </c>
      <c r="L120" s="14">
        <v>12</v>
      </c>
      <c r="M120" s="11">
        <f t="shared" si="21"/>
        <v>645149.99999999988</v>
      </c>
      <c r="N120" s="15" t="s">
        <v>18</v>
      </c>
      <c r="O120" s="16" t="s">
        <v>26</v>
      </c>
      <c r="P120" s="4"/>
      <c r="Q120" s="4"/>
    </row>
    <row r="121" spans="1:17" s="6" customFormat="1" ht="42" x14ac:dyDescent="0.35">
      <c r="A121" s="25" t="s">
        <v>399</v>
      </c>
      <c r="B121" s="26" t="s">
        <v>14</v>
      </c>
      <c r="C121" s="27" t="s">
        <v>768</v>
      </c>
      <c r="D121" s="42" t="s">
        <v>769</v>
      </c>
      <c r="E121" s="28" t="s">
        <v>767</v>
      </c>
      <c r="F121" s="11"/>
      <c r="G121" s="14"/>
      <c r="H121" s="55"/>
      <c r="I121" s="17">
        <v>87000</v>
      </c>
      <c r="J121" s="13">
        <v>1.1499999999999999</v>
      </c>
      <c r="K121" s="17">
        <f t="shared" si="23"/>
        <v>100049.99999999999</v>
      </c>
      <c r="L121" s="14">
        <v>12</v>
      </c>
      <c r="M121" s="11">
        <f t="shared" si="21"/>
        <v>1200599.9999999998</v>
      </c>
      <c r="N121" s="15" t="s">
        <v>18</v>
      </c>
      <c r="O121" s="16" t="s">
        <v>795</v>
      </c>
      <c r="P121" s="4"/>
      <c r="Q121" s="4"/>
    </row>
    <row r="122" spans="1:17" s="6" customFormat="1" ht="42" x14ac:dyDescent="0.35">
      <c r="A122" s="25" t="s">
        <v>400</v>
      </c>
      <c r="B122" s="26" t="s">
        <v>14</v>
      </c>
      <c r="C122" s="27" t="s">
        <v>593</v>
      </c>
      <c r="D122" s="39" t="s">
        <v>594</v>
      </c>
      <c r="E122" s="28" t="s">
        <v>595</v>
      </c>
      <c r="F122" s="11">
        <v>36400</v>
      </c>
      <c r="G122" s="14">
        <v>12</v>
      </c>
      <c r="H122" s="55">
        <v>436800</v>
      </c>
      <c r="I122" s="17">
        <v>36400</v>
      </c>
      <c r="J122" s="13">
        <v>1.1499999999999999</v>
      </c>
      <c r="K122" s="17">
        <f t="shared" si="23"/>
        <v>41860</v>
      </c>
      <c r="L122" s="14">
        <v>12</v>
      </c>
      <c r="M122" s="11">
        <f t="shared" si="21"/>
        <v>502320</v>
      </c>
      <c r="N122" s="15" t="s">
        <v>18</v>
      </c>
      <c r="O122" s="16" t="s">
        <v>26</v>
      </c>
      <c r="P122" s="4"/>
      <c r="Q122" s="4"/>
    </row>
    <row r="123" spans="1:17" s="6" customFormat="1" ht="70" x14ac:dyDescent="0.35">
      <c r="A123" s="25" t="s">
        <v>401</v>
      </c>
      <c r="B123" s="26" t="s">
        <v>14</v>
      </c>
      <c r="C123" s="27" t="s">
        <v>597</v>
      </c>
      <c r="D123" s="39" t="s">
        <v>598</v>
      </c>
      <c r="E123" s="28" t="s">
        <v>599</v>
      </c>
      <c r="F123" s="11">
        <v>111910</v>
      </c>
      <c r="G123" s="14">
        <v>12</v>
      </c>
      <c r="H123" s="55">
        <v>1342920</v>
      </c>
      <c r="I123" s="17">
        <v>127410</v>
      </c>
      <c r="J123" s="13">
        <v>1.1499999999999999</v>
      </c>
      <c r="K123" s="17">
        <f t="shared" si="23"/>
        <v>146521.5</v>
      </c>
      <c r="L123" s="14">
        <v>12</v>
      </c>
      <c r="M123" s="11">
        <f t="shared" si="21"/>
        <v>1758258</v>
      </c>
      <c r="N123" s="15" t="s">
        <v>18</v>
      </c>
      <c r="O123" s="16" t="s">
        <v>26</v>
      </c>
      <c r="P123" s="4"/>
      <c r="Q123" s="4"/>
    </row>
    <row r="124" spans="1:17" s="6" customFormat="1" ht="42" x14ac:dyDescent="0.35">
      <c r="A124" s="25" t="s">
        <v>402</v>
      </c>
      <c r="B124" s="26" t="s">
        <v>14</v>
      </c>
      <c r="C124" s="27" t="s">
        <v>601</v>
      </c>
      <c r="D124" s="39" t="s">
        <v>602</v>
      </c>
      <c r="E124" s="28" t="s">
        <v>603</v>
      </c>
      <c r="F124" s="11">
        <v>99450</v>
      </c>
      <c r="G124" s="14">
        <v>13</v>
      </c>
      <c r="H124" s="55">
        <v>1292850</v>
      </c>
      <c r="I124" s="17">
        <v>99450</v>
      </c>
      <c r="J124" s="13">
        <v>1.1499999999999999</v>
      </c>
      <c r="K124" s="17">
        <f t="shared" si="23"/>
        <v>114367.49999999999</v>
      </c>
      <c r="L124" s="14">
        <v>13</v>
      </c>
      <c r="M124" s="11">
        <f t="shared" si="21"/>
        <v>1486777.4999999998</v>
      </c>
      <c r="N124" s="15" t="s">
        <v>18</v>
      </c>
      <c r="O124" s="16" t="s">
        <v>26</v>
      </c>
      <c r="P124" s="4"/>
      <c r="Q124" s="4"/>
    </row>
    <row r="125" spans="1:17" s="6" customFormat="1" ht="42" x14ac:dyDescent="0.35">
      <c r="A125" s="25" t="s">
        <v>403</v>
      </c>
      <c r="B125" s="26" t="s">
        <v>14</v>
      </c>
      <c r="C125" s="27" t="s">
        <v>605</v>
      </c>
      <c r="D125" s="39" t="s">
        <v>606</v>
      </c>
      <c r="E125" s="28" t="s">
        <v>607</v>
      </c>
      <c r="F125" s="11">
        <v>46200</v>
      </c>
      <c r="G125" s="14">
        <v>12</v>
      </c>
      <c r="H125" s="55">
        <v>554400</v>
      </c>
      <c r="I125" s="17">
        <v>46200</v>
      </c>
      <c r="J125" s="13">
        <v>1.1499999999999999</v>
      </c>
      <c r="K125" s="17">
        <f t="shared" si="23"/>
        <v>53129.999999999993</v>
      </c>
      <c r="L125" s="14">
        <v>12</v>
      </c>
      <c r="M125" s="11">
        <f t="shared" si="21"/>
        <v>637559.99999999988</v>
      </c>
      <c r="N125" s="15" t="s">
        <v>18</v>
      </c>
      <c r="O125" s="16" t="s">
        <v>26</v>
      </c>
      <c r="P125" s="4"/>
      <c r="Q125" s="4"/>
    </row>
    <row r="126" spans="1:17" s="6" customFormat="1" ht="42" x14ac:dyDescent="0.35">
      <c r="A126" s="25" t="s">
        <v>404</v>
      </c>
      <c r="B126" s="26" t="s">
        <v>14</v>
      </c>
      <c r="C126" s="27" t="s">
        <v>609</v>
      </c>
      <c r="D126" s="39" t="s">
        <v>610</v>
      </c>
      <c r="E126" s="28" t="s">
        <v>611</v>
      </c>
      <c r="F126" s="11">
        <v>23650</v>
      </c>
      <c r="G126" s="14">
        <v>12</v>
      </c>
      <c r="H126" s="55">
        <v>283800</v>
      </c>
      <c r="I126" s="17">
        <v>23650</v>
      </c>
      <c r="J126" s="13">
        <v>1.1499999999999999</v>
      </c>
      <c r="K126" s="17">
        <f t="shared" si="23"/>
        <v>27197.499999999996</v>
      </c>
      <c r="L126" s="14">
        <v>12</v>
      </c>
      <c r="M126" s="11">
        <f t="shared" si="21"/>
        <v>326369.99999999994</v>
      </c>
      <c r="N126" s="15" t="s">
        <v>18</v>
      </c>
      <c r="O126" s="16" t="s">
        <v>26</v>
      </c>
      <c r="P126" s="4"/>
      <c r="Q126" s="4"/>
    </row>
    <row r="127" spans="1:17" s="6" customFormat="1" ht="70" x14ac:dyDescent="0.35">
      <c r="A127" s="25" t="s">
        <v>405</v>
      </c>
      <c r="B127" s="26" t="s">
        <v>14</v>
      </c>
      <c r="C127" s="27" t="s">
        <v>613</v>
      </c>
      <c r="D127" s="42" t="s">
        <v>614</v>
      </c>
      <c r="E127" s="28" t="s">
        <v>615</v>
      </c>
      <c r="F127" s="11">
        <v>75900</v>
      </c>
      <c r="G127" s="14">
        <v>12</v>
      </c>
      <c r="H127" s="55">
        <v>910800</v>
      </c>
      <c r="I127" s="17">
        <v>75900</v>
      </c>
      <c r="J127" s="13">
        <v>1.1499999999999999</v>
      </c>
      <c r="K127" s="17">
        <f t="shared" si="23"/>
        <v>87285</v>
      </c>
      <c r="L127" s="14">
        <v>12</v>
      </c>
      <c r="M127" s="11">
        <f t="shared" si="21"/>
        <v>1047420</v>
      </c>
      <c r="N127" s="15" t="s">
        <v>18</v>
      </c>
      <c r="O127" s="16" t="s">
        <v>26</v>
      </c>
      <c r="P127" s="4"/>
      <c r="Q127" s="4"/>
    </row>
    <row r="128" spans="1:17" s="6" customFormat="1" ht="42" x14ac:dyDescent="0.35">
      <c r="A128" s="25" t="s">
        <v>406</v>
      </c>
      <c r="B128" s="26" t="s">
        <v>14</v>
      </c>
      <c r="C128" s="27" t="s">
        <v>617</v>
      </c>
      <c r="D128" s="40" t="s">
        <v>618</v>
      </c>
      <c r="E128" s="28" t="s">
        <v>619</v>
      </c>
      <c r="F128" s="11">
        <v>272160</v>
      </c>
      <c r="G128" s="14">
        <v>12</v>
      </c>
      <c r="H128" s="55">
        <v>3265920</v>
      </c>
      <c r="I128" s="17">
        <v>272160</v>
      </c>
      <c r="J128" s="13">
        <v>1.1499999999999999</v>
      </c>
      <c r="K128" s="17">
        <f t="shared" si="23"/>
        <v>312984</v>
      </c>
      <c r="L128" s="14">
        <v>12</v>
      </c>
      <c r="M128" s="11">
        <f t="shared" si="21"/>
        <v>3755808</v>
      </c>
      <c r="N128" s="15" t="s">
        <v>18</v>
      </c>
      <c r="O128" s="16" t="s">
        <v>26</v>
      </c>
      <c r="P128" s="4"/>
      <c r="Q128" s="4"/>
    </row>
    <row r="129" spans="1:17" s="6" customFormat="1" ht="42" x14ac:dyDescent="0.35">
      <c r="A129" s="25" t="s">
        <v>407</v>
      </c>
      <c r="B129" s="26" t="s">
        <v>14</v>
      </c>
      <c r="C129" s="27" t="s">
        <v>621</v>
      </c>
      <c r="D129" s="42" t="s">
        <v>622</v>
      </c>
      <c r="E129" s="28" t="s">
        <v>623</v>
      </c>
      <c r="F129" s="11">
        <v>35700</v>
      </c>
      <c r="G129" s="14">
        <v>12</v>
      </c>
      <c r="H129" s="55">
        <v>428400</v>
      </c>
      <c r="I129" s="17">
        <v>35700</v>
      </c>
      <c r="J129" s="13">
        <v>1.1499999999999999</v>
      </c>
      <c r="K129" s="17">
        <f t="shared" si="23"/>
        <v>41055</v>
      </c>
      <c r="L129" s="14">
        <v>12</v>
      </c>
      <c r="M129" s="11">
        <f t="shared" si="21"/>
        <v>492660</v>
      </c>
      <c r="N129" s="15" t="s">
        <v>18</v>
      </c>
      <c r="O129" s="16" t="s">
        <v>26</v>
      </c>
      <c r="P129" s="4"/>
      <c r="Q129" s="4"/>
    </row>
    <row r="130" spans="1:17" s="6" customFormat="1" ht="42" x14ac:dyDescent="0.35">
      <c r="A130" s="25" t="s">
        <v>408</v>
      </c>
      <c r="B130" s="26" t="s">
        <v>14</v>
      </c>
      <c r="C130" s="27" t="s">
        <v>625</v>
      </c>
      <c r="D130" s="39" t="s">
        <v>626</v>
      </c>
      <c r="E130" s="28" t="s">
        <v>627</v>
      </c>
      <c r="F130" s="11">
        <v>63750</v>
      </c>
      <c r="G130" s="14">
        <v>12</v>
      </c>
      <c r="H130" s="55">
        <v>765000</v>
      </c>
      <c r="I130" s="17">
        <v>33150</v>
      </c>
      <c r="J130" s="13">
        <v>1.1499999999999999</v>
      </c>
      <c r="K130" s="17">
        <f t="shared" si="23"/>
        <v>38122.5</v>
      </c>
      <c r="L130" s="14">
        <v>12</v>
      </c>
      <c r="M130" s="11">
        <f t="shared" si="21"/>
        <v>457470</v>
      </c>
      <c r="N130" s="15" t="s">
        <v>18</v>
      </c>
      <c r="O130" s="16" t="s">
        <v>26</v>
      </c>
      <c r="P130" s="4"/>
      <c r="Q130" s="4"/>
    </row>
    <row r="131" spans="1:17" s="6" customFormat="1" ht="42" x14ac:dyDescent="0.35">
      <c r="A131" s="25" t="s">
        <v>409</v>
      </c>
      <c r="B131" s="26" t="s">
        <v>14</v>
      </c>
      <c r="C131" s="27" t="s">
        <v>629</v>
      </c>
      <c r="D131" s="42" t="s">
        <v>630</v>
      </c>
      <c r="E131" s="28" t="s">
        <v>631</v>
      </c>
      <c r="F131" s="11">
        <v>117370</v>
      </c>
      <c r="G131" s="14">
        <v>12</v>
      </c>
      <c r="H131" s="55">
        <v>1408440</v>
      </c>
      <c r="I131" s="17">
        <v>117370</v>
      </c>
      <c r="J131" s="13">
        <v>1.1499999999999999</v>
      </c>
      <c r="K131" s="17">
        <f t="shared" si="23"/>
        <v>134975.5</v>
      </c>
      <c r="L131" s="14">
        <v>12</v>
      </c>
      <c r="M131" s="11">
        <f t="shared" ref="M131:M160" si="24">+K131*L131</f>
        <v>1619706</v>
      </c>
      <c r="N131" s="15" t="s">
        <v>18</v>
      </c>
      <c r="O131" s="16" t="s">
        <v>26</v>
      </c>
      <c r="P131" s="4"/>
      <c r="Q131" s="4"/>
    </row>
    <row r="132" spans="1:17" s="6" customFormat="1" ht="42" x14ac:dyDescent="0.35">
      <c r="A132" s="25" t="s">
        <v>410</v>
      </c>
      <c r="B132" s="26" t="s">
        <v>14</v>
      </c>
      <c r="C132" s="27" t="s">
        <v>633</v>
      </c>
      <c r="D132" s="39" t="s">
        <v>634</v>
      </c>
      <c r="E132" s="28" t="s">
        <v>635</v>
      </c>
      <c r="F132" s="11">
        <v>43500</v>
      </c>
      <c r="G132" s="14">
        <v>12</v>
      </c>
      <c r="H132" s="55">
        <v>522000</v>
      </c>
      <c r="I132" s="17">
        <v>43500</v>
      </c>
      <c r="J132" s="13">
        <v>1.1499999999999999</v>
      </c>
      <c r="K132" s="17">
        <f t="shared" si="23"/>
        <v>50024.999999999993</v>
      </c>
      <c r="L132" s="14">
        <v>12</v>
      </c>
      <c r="M132" s="11">
        <f t="shared" si="24"/>
        <v>600299.99999999988</v>
      </c>
      <c r="N132" s="15" t="s">
        <v>18</v>
      </c>
      <c r="O132" s="16" t="s">
        <v>26</v>
      </c>
      <c r="P132" s="4"/>
      <c r="Q132" s="4"/>
    </row>
    <row r="133" spans="1:17" s="6" customFormat="1" ht="42" x14ac:dyDescent="0.35">
      <c r="A133" s="25" t="s">
        <v>411</v>
      </c>
      <c r="B133" s="26" t="s">
        <v>14</v>
      </c>
      <c r="C133" s="27" t="s">
        <v>637</v>
      </c>
      <c r="D133" s="39" t="s">
        <v>638</v>
      </c>
      <c r="E133" s="28" t="s">
        <v>639</v>
      </c>
      <c r="F133" s="11">
        <v>117710</v>
      </c>
      <c r="G133" s="14">
        <v>12</v>
      </c>
      <c r="H133" s="55">
        <v>1412520</v>
      </c>
      <c r="I133" s="17">
        <v>117710</v>
      </c>
      <c r="J133" s="13">
        <v>1.1499999999999999</v>
      </c>
      <c r="K133" s="17">
        <f t="shared" si="23"/>
        <v>135366.5</v>
      </c>
      <c r="L133" s="14">
        <v>12</v>
      </c>
      <c r="M133" s="11">
        <f t="shared" si="24"/>
        <v>1624398</v>
      </c>
      <c r="N133" s="15" t="s">
        <v>18</v>
      </c>
      <c r="O133" s="16" t="s">
        <v>26</v>
      </c>
      <c r="P133" s="4"/>
      <c r="Q133" s="4"/>
    </row>
    <row r="134" spans="1:17" s="6" customFormat="1" ht="98" x14ac:dyDescent="0.35">
      <c r="A134" s="25" t="s">
        <v>412</v>
      </c>
      <c r="B134" s="26" t="s">
        <v>14</v>
      </c>
      <c r="C134" s="27" t="s">
        <v>645</v>
      </c>
      <c r="D134" s="41" t="s">
        <v>646</v>
      </c>
      <c r="E134" s="28" t="s">
        <v>647</v>
      </c>
      <c r="F134" s="11">
        <v>192350</v>
      </c>
      <c r="G134" s="14">
        <v>12</v>
      </c>
      <c r="H134" s="55">
        <v>2308200</v>
      </c>
      <c r="I134" s="17">
        <v>192350</v>
      </c>
      <c r="J134" s="13">
        <v>1.1499999999999999</v>
      </c>
      <c r="K134" s="17">
        <f t="shared" si="23"/>
        <v>221202.49999999997</v>
      </c>
      <c r="L134" s="14">
        <v>12</v>
      </c>
      <c r="M134" s="11">
        <f t="shared" si="24"/>
        <v>2654429.9999999995</v>
      </c>
      <c r="N134" s="15" t="s">
        <v>18</v>
      </c>
      <c r="O134" s="16" t="s">
        <v>26</v>
      </c>
      <c r="P134" s="4"/>
      <c r="Q134" s="4"/>
    </row>
    <row r="135" spans="1:17" s="6" customFormat="1" ht="42" x14ac:dyDescent="0.35">
      <c r="A135" s="25" t="s">
        <v>413</v>
      </c>
      <c r="B135" s="26" t="s">
        <v>14</v>
      </c>
      <c r="C135" s="27" t="s">
        <v>649</v>
      </c>
      <c r="D135" s="39" t="s">
        <v>650</v>
      </c>
      <c r="E135" s="28" t="s">
        <v>651</v>
      </c>
      <c r="F135" s="11">
        <v>23650</v>
      </c>
      <c r="G135" s="14">
        <v>12</v>
      </c>
      <c r="H135" s="55">
        <v>283800</v>
      </c>
      <c r="I135" s="17">
        <v>23650</v>
      </c>
      <c r="J135" s="13">
        <v>1.1499999999999999</v>
      </c>
      <c r="K135" s="17">
        <f t="shared" si="23"/>
        <v>27197.499999999996</v>
      </c>
      <c r="L135" s="14">
        <v>12</v>
      </c>
      <c r="M135" s="11">
        <f t="shared" si="24"/>
        <v>326369.99999999994</v>
      </c>
      <c r="N135" s="15" t="s">
        <v>18</v>
      </c>
      <c r="O135" s="16" t="s">
        <v>26</v>
      </c>
      <c r="P135" s="4"/>
      <c r="Q135" s="4"/>
    </row>
    <row r="136" spans="1:17" s="6" customFormat="1" ht="39" x14ac:dyDescent="0.35">
      <c r="A136" s="25" t="s">
        <v>414</v>
      </c>
      <c r="B136" s="26" t="s">
        <v>14</v>
      </c>
      <c r="C136" s="27" t="s">
        <v>771</v>
      </c>
      <c r="D136" s="42" t="s">
        <v>796</v>
      </c>
      <c r="E136" s="28" t="s">
        <v>770</v>
      </c>
      <c r="F136" s="11"/>
      <c r="G136" s="14"/>
      <c r="H136" s="55"/>
      <c r="I136" s="17">
        <v>193590</v>
      </c>
      <c r="J136" s="13">
        <v>1.1499999999999999</v>
      </c>
      <c r="K136" s="17">
        <f t="shared" si="23"/>
        <v>222628.49999999997</v>
      </c>
      <c r="L136" s="14">
        <v>12</v>
      </c>
      <c r="M136" s="11">
        <f t="shared" si="24"/>
        <v>2671541.9999999995</v>
      </c>
      <c r="N136" s="15" t="s">
        <v>18</v>
      </c>
      <c r="O136" s="16" t="s">
        <v>795</v>
      </c>
      <c r="P136" s="4"/>
      <c r="Q136" s="4"/>
    </row>
    <row r="137" spans="1:17" s="6" customFormat="1" ht="42" x14ac:dyDescent="0.35">
      <c r="A137" s="25" t="s">
        <v>415</v>
      </c>
      <c r="B137" s="26" t="s">
        <v>14</v>
      </c>
      <c r="C137" s="27" t="s">
        <v>653</v>
      </c>
      <c r="D137" s="39" t="s">
        <v>654</v>
      </c>
      <c r="E137" s="28" t="s">
        <v>655</v>
      </c>
      <c r="F137" s="11">
        <v>23650</v>
      </c>
      <c r="G137" s="14">
        <v>12</v>
      </c>
      <c r="H137" s="55">
        <v>283800</v>
      </c>
      <c r="I137" s="17">
        <v>23650</v>
      </c>
      <c r="J137" s="13">
        <v>1.1499999999999999</v>
      </c>
      <c r="K137" s="17">
        <f t="shared" si="23"/>
        <v>27197.499999999996</v>
      </c>
      <c r="L137" s="14">
        <v>12</v>
      </c>
      <c r="M137" s="11">
        <f t="shared" si="24"/>
        <v>326369.99999999994</v>
      </c>
      <c r="N137" s="15" t="s">
        <v>18</v>
      </c>
      <c r="O137" s="16" t="s">
        <v>26</v>
      </c>
      <c r="P137" s="4"/>
      <c r="Q137" s="4"/>
    </row>
    <row r="138" spans="1:17" s="6" customFormat="1" ht="42" x14ac:dyDescent="0.35">
      <c r="A138" s="25" t="s">
        <v>416</v>
      </c>
      <c r="B138" s="26" t="s">
        <v>14</v>
      </c>
      <c r="C138" s="27" t="s">
        <v>657</v>
      </c>
      <c r="D138" s="39" t="s">
        <v>658</v>
      </c>
      <c r="E138" s="28" t="s">
        <v>659</v>
      </c>
      <c r="F138" s="11">
        <v>9300</v>
      </c>
      <c r="G138" s="14">
        <v>12</v>
      </c>
      <c r="H138" s="55">
        <v>111600</v>
      </c>
      <c r="I138" s="17">
        <v>9300</v>
      </c>
      <c r="J138" s="13">
        <v>1.1499999999999999</v>
      </c>
      <c r="K138" s="17">
        <f t="shared" si="23"/>
        <v>10695</v>
      </c>
      <c r="L138" s="14">
        <v>12</v>
      </c>
      <c r="M138" s="11">
        <f t="shared" si="24"/>
        <v>128340</v>
      </c>
      <c r="N138" s="15" t="s">
        <v>18</v>
      </c>
      <c r="O138" s="16" t="s">
        <v>26</v>
      </c>
      <c r="P138" s="4"/>
      <c r="Q138" s="4"/>
    </row>
    <row r="139" spans="1:17" s="6" customFormat="1" ht="42" x14ac:dyDescent="0.35">
      <c r="A139" s="25" t="s">
        <v>417</v>
      </c>
      <c r="B139" s="26" t="s">
        <v>14</v>
      </c>
      <c r="C139" s="27" t="s">
        <v>661</v>
      </c>
      <c r="D139" s="40" t="s">
        <v>662</v>
      </c>
      <c r="E139" s="28" t="s">
        <v>663</v>
      </c>
      <c r="F139" s="11">
        <v>41250</v>
      </c>
      <c r="G139" s="14">
        <v>12</v>
      </c>
      <c r="H139" s="55">
        <v>495000</v>
      </c>
      <c r="I139" s="17">
        <v>41250</v>
      </c>
      <c r="J139" s="13">
        <v>1.1499999999999999</v>
      </c>
      <c r="K139" s="17">
        <f t="shared" si="23"/>
        <v>47437.499999999993</v>
      </c>
      <c r="L139" s="14">
        <v>12</v>
      </c>
      <c r="M139" s="11">
        <f t="shared" si="24"/>
        <v>569249.99999999988</v>
      </c>
      <c r="N139" s="15" t="s">
        <v>18</v>
      </c>
      <c r="O139" s="16" t="s">
        <v>26</v>
      </c>
      <c r="P139" s="4"/>
      <c r="Q139" s="4"/>
    </row>
    <row r="140" spans="1:17" s="6" customFormat="1" ht="42" x14ac:dyDescent="0.35">
      <c r="A140" s="25" t="s">
        <v>418</v>
      </c>
      <c r="B140" s="26" t="s">
        <v>14</v>
      </c>
      <c r="C140" s="27" t="s">
        <v>772</v>
      </c>
      <c r="D140" s="42" t="s">
        <v>773</v>
      </c>
      <c r="E140" s="28" t="s">
        <v>774</v>
      </c>
      <c r="F140" s="11"/>
      <c r="G140" s="14"/>
      <c r="H140" s="55"/>
      <c r="I140" s="17">
        <v>74260</v>
      </c>
      <c r="J140" s="13">
        <v>1.1499999999999999</v>
      </c>
      <c r="K140" s="17">
        <f t="shared" si="23"/>
        <v>85399</v>
      </c>
      <c r="L140" s="14">
        <v>12</v>
      </c>
      <c r="M140" s="11">
        <f t="shared" si="24"/>
        <v>1024788</v>
      </c>
      <c r="N140" s="15" t="s">
        <v>18</v>
      </c>
      <c r="O140" s="16" t="s">
        <v>795</v>
      </c>
      <c r="P140" s="4"/>
      <c r="Q140" s="4"/>
    </row>
    <row r="141" spans="1:17" s="6" customFormat="1" ht="42" x14ac:dyDescent="0.35">
      <c r="A141" s="25" t="s">
        <v>561</v>
      </c>
      <c r="B141" s="26" t="s">
        <v>14</v>
      </c>
      <c r="C141" s="27" t="s">
        <v>665</v>
      </c>
      <c r="D141" s="39" t="s">
        <v>666</v>
      </c>
      <c r="E141" s="28" t="s">
        <v>667</v>
      </c>
      <c r="F141" s="11">
        <v>70400</v>
      </c>
      <c r="G141" s="14">
        <v>12</v>
      </c>
      <c r="H141" s="55">
        <v>844800</v>
      </c>
      <c r="I141" s="17">
        <v>70400</v>
      </c>
      <c r="J141" s="13">
        <v>1.1499999999999999</v>
      </c>
      <c r="K141" s="17">
        <f t="shared" si="23"/>
        <v>80960</v>
      </c>
      <c r="L141" s="14">
        <v>12</v>
      </c>
      <c r="M141" s="11">
        <f t="shared" si="24"/>
        <v>971520</v>
      </c>
      <c r="N141" s="15" t="s">
        <v>18</v>
      </c>
      <c r="O141" s="16" t="s">
        <v>26</v>
      </c>
      <c r="P141" s="4"/>
      <c r="Q141" s="4"/>
    </row>
    <row r="142" spans="1:17" s="6" customFormat="1" ht="42" x14ac:dyDescent="0.35">
      <c r="A142" s="25" t="s">
        <v>565</v>
      </c>
      <c r="B142" s="26" t="s">
        <v>14</v>
      </c>
      <c r="C142" s="27" t="s">
        <v>669</v>
      </c>
      <c r="D142" s="39" t="s">
        <v>670</v>
      </c>
      <c r="E142" s="28" t="s">
        <v>671</v>
      </c>
      <c r="F142" s="11">
        <v>111550</v>
      </c>
      <c r="G142" s="14">
        <v>12</v>
      </c>
      <c r="H142" s="55">
        <v>1338600</v>
      </c>
      <c r="I142" s="17">
        <v>111550</v>
      </c>
      <c r="J142" s="13">
        <v>1.1499999999999999</v>
      </c>
      <c r="K142" s="17">
        <f t="shared" si="23"/>
        <v>128282.49999999999</v>
      </c>
      <c r="L142" s="14">
        <v>12</v>
      </c>
      <c r="M142" s="11">
        <f t="shared" si="24"/>
        <v>1539389.9999999998</v>
      </c>
      <c r="N142" s="15" t="s">
        <v>18</v>
      </c>
      <c r="O142" s="16" t="s">
        <v>26</v>
      </c>
      <c r="P142" s="4"/>
      <c r="Q142" s="4"/>
    </row>
    <row r="143" spans="1:17" s="6" customFormat="1" ht="42" x14ac:dyDescent="0.35">
      <c r="A143" s="25" t="s">
        <v>569</v>
      </c>
      <c r="B143" s="26" t="s">
        <v>14</v>
      </c>
      <c r="C143" s="27" t="s">
        <v>673</v>
      </c>
      <c r="D143" s="39" t="s">
        <v>674</v>
      </c>
      <c r="E143" s="28" t="s">
        <v>675</v>
      </c>
      <c r="F143" s="11">
        <v>24750</v>
      </c>
      <c r="G143" s="14">
        <v>12</v>
      </c>
      <c r="H143" s="55">
        <v>297000</v>
      </c>
      <c r="I143" s="17">
        <v>24750</v>
      </c>
      <c r="J143" s="13">
        <v>1.1499999999999999</v>
      </c>
      <c r="K143" s="17">
        <f t="shared" si="23"/>
        <v>28462.499999999996</v>
      </c>
      <c r="L143" s="14">
        <v>12</v>
      </c>
      <c r="M143" s="11">
        <f t="shared" si="24"/>
        <v>341549.99999999994</v>
      </c>
      <c r="N143" s="15" t="s">
        <v>18</v>
      </c>
      <c r="O143" s="16" t="s">
        <v>26</v>
      </c>
      <c r="P143" s="4"/>
      <c r="Q143" s="4"/>
    </row>
    <row r="144" spans="1:17" s="6" customFormat="1" ht="42" x14ac:dyDescent="0.35">
      <c r="A144" s="25" t="s">
        <v>573</v>
      </c>
      <c r="B144" s="26" t="s">
        <v>14</v>
      </c>
      <c r="C144" s="27" t="s">
        <v>677</v>
      </c>
      <c r="D144" s="39" t="s">
        <v>678</v>
      </c>
      <c r="E144" s="28" t="s">
        <v>679</v>
      </c>
      <c r="F144" s="11">
        <v>27650</v>
      </c>
      <c r="G144" s="14">
        <v>12</v>
      </c>
      <c r="H144" s="55">
        <v>331800</v>
      </c>
      <c r="I144" s="17">
        <v>27650</v>
      </c>
      <c r="J144" s="13">
        <v>1.1499999999999999</v>
      </c>
      <c r="K144" s="17">
        <f t="shared" si="23"/>
        <v>31797.499999999996</v>
      </c>
      <c r="L144" s="14">
        <v>12</v>
      </c>
      <c r="M144" s="11">
        <f t="shared" si="24"/>
        <v>381569.99999999994</v>
      </c>
      <c r="N144" s="15" t="s">
        <v>18</v>
      </c>
      <c r="O144" s="16" t="s">
        <v>26</v>
      </c>
      <c r="P144" s="4"/>
      <c r="Q144" s="4"/>
    </row>
    <row r="145" spans="1:17" s="6" customFormat="1" ht="70" x14ac:dyDescent="0.35">
      <c r="A145" s="25" t="s">
        <v>577</v>
      </c>
      <c r="B145" s="26" t="s">
        <v>14</v>
      </c>
      <c r="C145" s="27" t="s">
        <v>681</v>
      </c>
      <c r="D145" s="41" t="s">
        <v>682</v>
      </c>
      <c r="E145" s="28" t="s">
        <v>683</v>
      </c>
      <c r="F145" s="11">
        <v>325260</v>
      </c>
      <c r="G145" s="14">
        <v>12</v>
      </c>
      <c r="H145" s="55">
        <v>3903120</v>
      </c>
      <c r="I145" s="17">
        <v>325260</v>
      </c>
      <c r="J145" s="13">
        <v>1.1499999999999999</v>
      </c>
      <c r="K145" s="17">
        <f t="shared" si="23"/>
        <v>374049</v>
      </c>
      <c r="L145" s="14">
        <v>12</v>
      </c>
      <c r="M145" s="11">
        <f t="shared" si="24"/>
        <v>4488588</v>
      </c>
      <c r="N145" s="15" t="s">
        <v>18</v>
      </c>
      <c r="O145" s="16" t="s">
        <v>26</v>
      </c>
      <c r="P145" s="4"/>
      <c r="Q145" s="4"/>
    </row>
    <row r="146" spans="1:17" s="6" customFormat="1" ht="70" x14ac:dyDescent="0.35">
      <c r="A146" s="25" t="s">
        <v>581</v>
      </c>
      <c r="B146" s="26" t="s">
        <v>14</v>
      </c>
      <c r="C146" s="27" t="s">
        <v>685</v>
      </c>
      <c r="D146" s="41" t="s">
        <v>686</v>
      </c>
      <c r="E146" s="28" t="s">
        <v>687</v>
      </c>
      <c r="F146" s="11">
        <v>864390</v>
      </c>
      <c r="G146" s="14">
        <v>12</v>
      </c>
      <c r="H146" s="55">
        <v>10372680</v>
      </c>
      <c r="I146" s="17">
        <v>554000</v>
      </c>
      <c r="J146" s="13"/>
      <c r="K146" s="17">
        <v>554000</v>
      </c>
      <c r="L146" s="14">
        <v>12</v>
      </c>
      <c r="M146" s="11">
        <f t="shared" si="24"/>
        <v>6648000</v>
      </c>
      <c r="N146" s="15" t="s">
        <v>18</v>
      </c>
      <c r="O146" s="16" t="s">
        <v>790</v>
      </c>
      <c r="P146" s="4"/>
      <c r="Q146" s="4"/>
    </row>
    <row r="147" spans="1:17" s="6" customFormat="1" ht="42" x14ac:dyDescent="0.35">
      <c r="A147" s="25" t="s">
        <v>585</v>
      </c>
      <c r="B147" s="26" t="s">
        <v>14</v>
      </c>
      <c r="C147" s="27" t="s">
        <v>689</v>
      </c>
      <c r="D147" s="39" t="s">
        <v>690</v>
      </c>
      <c r="E147" s="28" t="s">
        <v>691</v>
      </c>
      <c r="F147" s="11">
        <v>109650</v>
      </c>
      <c r="G147" s="14">
        <v>12</v>
      </c>
      <c r="H147" s="55">
        <v>1315800</v>
      </c>
      <c r="I147" s="17">
        <v>109650</v>
      </c>
      <c r="J147" s="13">
        <v>1.1499999999999999</v>
      </c>
      <c r="K147" s="17">
        <f t="shared" ref="K147:K152" si="25">+I147*J147</f>
        <v>126097.49999999999</v>
      </c>
      <c r="L147" s="14">
        <v>12</v>
      </c>
      <c r="M147" s="11">
        <f t="shared" si="24"/>
        <v>1513169.9999999998</v>
      </c>
      <c r="N147" s="15" t="s">
        <v>18</v>
      </c>
      <c r="O147" s="16" t="s">
        <v>26</v>
      </c>
      <c r="P147" s="4"/>
      <c r="Q147" s="4"/>
    </row>
    <row r="148" spans="1:17" s="6" customFormat="1" ht="56" x14ac:dyDescent="0.35">
      <c r="A148" s="25" t="s">
        <v>589</v>
      </c>
      <c r="B148" s="26" t="s">
        <v>14</v>
      </c>
      <c r="C148" s="27" t="s">
        <v>693</v>
      </c>
      <c r="D148" s="39" t="s">
        <v>694</v>
      </c>
      <c r="E148" s="28" t="s">
        <v>695</v>
      </c>
      <c r="F148" s="11">
        <v>30600</v>
      </c>
      <c r="G148" s="14">
        <v>12</v>
      </c>
      <c r="H148" s="55">
        <v>367200</v>
      </c>
      <c r="I148" s="17">
        <v>30600</v>
      </c>
      <c r="J148" s="13">
        <v>1.1499999999999999</v>
      </c>
      <c r="K148" s="17">
        <f t="shared" si="25"/>
        <v>35190</v>
      </c>
      <c r="L148" s="14">
        <v>12</v>
      </c>
      <c r="M148" s="11">
        <f t="shared" si="24"/>
        <v>422280</v>
      </c>
      <c r="N148" s="15" t="s">
        <v>18</v>
      </c>
      <c r="O148" s="16" t="s">
        <v>26</v>
      </c>
      <c r="P148" s="4"/>
      <c r="Q148" s="4"/>
    </row>
    <row r="149" spans="1:17" s="6" customFormat="1" ht="42" x14ac:dyDescent="0.35">
      <c r="A149" s="25" t="s">
        <v>592</v>
      </c>
      <c r="B149" s="26" t="s">
        <v>14</v>
      </c>
      <c r="C149" s="27" t="s">
        <v>705</v>
      </c>
      <c r="D149" s="39" t="s">
        <v>706</v>
      </c>
      <c r="E149" s="28" t="s">
        <v>707</v>
      </c>
      <c r="F149" s="11">
        <v>16320</v>
      </c>
      <c r="G149" s="14">
        <v>12</v>
      </c>
      <c r="H149" s="55">
        <v>195840</v>
      </c>
      <c r="I149" s="17">
        <v>46200</v>
      </c>
      <c r="J149" s="13">
        <v>1.1499999999999999</v>
      </c>
      <c r="K149" s="17">
        <f t="shared" si="25"/>
        <v>53129.999999999993</v>
      </c>
      <c r="L149" s="14">
        <v>12</v>
      </c>
      <c r="M149" s="11">
        <f t="shared" si="24"/>
        <v>637559.99999999988</v>
      </c>
      <c r="N149" s="15" t="s">
        <v>18</v>
      </c>
      <c r="O149" s="16" t="s">
        <v>26</v>
      </c>
      <c r="P149" s="4"/>
      <c r="Q149" s="4"/>
    </row>
    <row r="150" spans="1:17" s="6" customFormat="1" ht="42" x14ac:dyDescent="0.35">
      <c r="A150" s="25" t="s">
        <v>596</v>
      </c>
      <c r="B150" s="26" t="s">
        <v>14</v>
      </c>
      <c r="C150" s="27" t="s">
        <v>779</v>
      </c>
      <c r="D150" s="42" t="s">
        <v>778</v>
      </c>
      <c r="E150" s="28" t="s">
        <v>776</v>
      </c>
      <c r="F150" s="11">
        <v>0</v>
      </c>
      <c r="G150" s="14">
        <v>0</v>
      </c>
      <c r="H150" s="55"/>
      <c r="I150" s="17">
        <v>23240</v>
      </c>
      <c r="J150" s="13">
        <v>1.1499999999999999</v>
      </c>
      <c r="K150" s="17">
        <f t="shared" si="25"/>
        <v>26725.999999999996</v>
      </c>
      <c r="L150" s="14">
        <v>12</v>
      </c>
      <c r="M150" s="11">
        <f t="shared" si="24"/>
        <v>320711.99999999994</v>
      </c>
      <c r="N150" s="15" t="s">
        <v>18</v>
      </c>
      <c r="O150" s="16" t="s">
        <v>795</v>
      </c>
      <c r="P150" s="4"/>
      <c r="Q150" s="4"/>
    </row>
    <row r="151" spans="1:17" s="6" customFormat="1" ht="42" x14ac:dyDescent="0.35">
      <c r="A151" s="25" t="s">
        <v>600</v>
      </c>
      <c r="B151" s="26" t="s">
        <v>14</v>
      </c>
      <c r="C151" s="27" t="s">
        <v>777</v>
      </c>
      <c r="D151" s="42" t="s">
        <v>775</v>
      </c>
      <c r="E151" s="28" t="s">
        <v>776</v>
      </c>
      <c r="F151" s="11"/>
      <c r="G151" s="14"/>
      <c r="H151" s="55"/>
      <c r="I151" s="17">
        <v>103330</v>
      </c>
      <c r="J151" s="13">
        <v>1.1499999999999999</v>
      </c>
      <c r="K151" s="17">
        <f t="shared" si="25"/>
        <v>118829.49999999999</v>
      </c>
      <c r="L151" s="14">
        <v>12</v>
      </c>
      <c r="M151" s="11">
        <f t="shared" si="24"/>
        <v>1425953.9999999998</v>
      </c>
      <c r="N151" s="15" t="s">
        <v>18</v>
      </c>
      <c r="O151" s="16" t="s">
        <v>795</v>
      </c>
      <c r="P151" s="4"/>
      <c r="Q151" s="4"/>
    </row>
    <row r="152" spans="1:17" s="6" customFormat="1" ht="42" x14ac:dyDescent="0.35">
      <c r="A152" s="25" t="s">
        <v>604</v>
      </c>
      <c r="B152" s="26" t="s">
        <v>14</v>
      </c>
      <c r="C152" s="27" t="s">
        <v>713</v>
      </c>
      <c r="D152" s="42" t="s">
        <v>714</v>
      </c>
      <c r="E152" s="28" t="s">
        <v>715</v>
      </c>
      <c r="F152" s="11">
        <v>73370</v>
      </c>
      <c r="G152" s="14">
        <v>12</v>
      </c>
      <c r="H152" s="55">
        <v>880440</v>
      </c>
      <c r="I152" s="17">
        <v>73370</v>
      </c>
      <c r="J152" s="13">
        <v>1.1499999999999999</v>
      </c>
      <c r="K152" s="17">
        <f t="shared" si="25"/>
        <v>84375.5</v>
      </c>
      <c r="L152" s="14">
        <v>12</v>
      </c>
      <c r="M152" s="11">
        <f t="shared" si="24"/>
        <v>1012506</v>
      </c>
      <c r="N152" s="15" t="s">
        <v>18</v>
      </c>
      <c r="O152" s="16" t="s">
        <v>26</v>
      </c>
      <c r="P152" s="4"/>
      <c r="Q152" s="4"/>
    </row>
    <row r="153" spans="1:17" s="6" customFormat="1" ht="42" x14ac:dyDescent="0.35">
      <c r="A153" s="25" t="s">
        <v>608</v>
      </c>
      <c r="B153" s="26" t="s">
        <v>14</v>
      </c>
      <c r="C153" s="27" t="s">
        <v>525</v>
      </c>
      <c r="D153" s="39" t="s">
        <v>526</v>
      </c>
      <c r="E153" s="28" t="s">
        <v>527</v>
      </c>
      <c r="F153" s="11">
        <v>15360</v>
      </c>
      <c r="G153" s="14">
        <v>12</v>
      </c>
      <c r="H153" s="55">
        <v>184320</v>
      </c>
      <c r="I153" s="17"/>
      <c r="J153" s="13"/>
      <c r="K153" s="17">
        <f t="shared" si="22"/>
        <v>0</v>
      </c>
      <c r="L153" s="14">
        <v>12</v>
      </c>
      <c r="M153" s="11">
        <f t="shared" si="24"/>
        <v>0</v>
      </c>
      <c r="N153" s="15" t="s">
        <v>18</v>
      </c>
      <c r="O153" s="16" t="s">
        <v>797</v>
      </c>
      <c r="P153" s="4"/>
      <c r="Q153" s="4"/>
    </row>
    <row r="154" spans="1:17" s="6" customFormat="1" ht="70" x14ac:dyDescent="0.35">
      <c r="A154" s="25" t="s">
        <v>612</v>
      </c>
      <c r="B154" s="26" t="s">
        <v>14</v>
      </c>
      <c r="C154" s="27" t="s">
        <v>528</v>
      </c>
      <c r="D154" s="39" t="s">
        <v>529</v>
      </c>
      <c r="E154" s="28" t="s">
        <v>530</v>
      </c>
      <c r="F154" s="11">
        <v>174720</v>
      </c>
      <c r="G154" s="14">
        <v>12</v>
      </c>
      <c r="H154" s="55">
        <v>2096640</v>
      </c>
      <c r="I154" s="17"/>
      <c r="J154" s="13"/>
      <c r="K154" s="17">
        <f t="shared" si="22"/>
        <v>0</v>
      </c>
      <c r="L154" s="14">
        <v>12</v>
      </c>
      <c r="M154" s="11">
        <f t="shared" si="24"/>
        <v>0</v>
      </c>
      <c r="N154" s="15" t="s">
        <v>18</v>
      </c>
      <c r="O154" s="16" t="s">
        <v>797</v>
      </c>
      <c r="P154" s="4"/>
      <c r="Q154" s="4"/>
    </row>
    <row r="155" spans="1:17" s="6" customFormat="1" ht="56" x14ac:dyDescent="0.35">
      <c r="A155" s="25" t="s">
        <v>616</v>
      </c>
      <c r="B155" s="26" t="s">
        <v>14</v>
      </c>
      <c r="C155" s="27" t="s">
        <v>540</v>
      </c>
      <c r="D155" s="41" t="s">
        <v>541</v>
      </c>
      <c r="E155" s="28" t="s">
        <v>542</v>
      </c>
      <c r="F155" s="11">
        <v>79460</v>
      </c>
      <c r="G155" s="14">
        <v>12</v>
      </c>
      <c r="H155" s="55">
        <v>953520</v>
      </c>
      <c r="I155" s="17"/>
      <c r="J155" s="13"/>
      <c r="K155" s="17">
        <f t="shared" si="22"/>
        <v>0</v>
      </c>
      <c r="L155" s="14">
        <v>12</v>
      </c>
      <c r="M155" s="11">
        <f t="shared" si="24"/>
        <v>0</v>
      </c>
      <c r="N155" s="15" t="s">
        <v>18</v>
      </c>
      <c r="O155" s="16" t="s">
        <v>797</v>
      </c>
      <c r="P155" s="4"/>
      <c r="Q155" s="4"/>
    </row>
    <row r="156" spans="1:17" s="6" customFormat="1" ht="42" x14ac:dyDescent="0.35">
      <c r="A156" s="25" t="s">
        <v>620</v>
      </c>
      <c r="B156" s="26" t="s">
        <v>14</v>
      </c>
      <c r="C156" s="27" t="s">
        <v>570</v>
      </c>
      <c r="D156" s="39" t="s">
        <v>571</v>
      </c>
      <c r="E156" s="28" t="s">
        <v>572</v>
      </c>
      <c r="F156" s="11">
        <v>15500</v>
      </c>
      <c r="G156" s="14">
        <v>12</v>
      </c>
      <c r="H156" s="55">
        <v>186000</v>
      </c>
      <c r="I156" s="17"/>
      <c r="J156" s="13"/>
      <c r="K156" s="17">
        <f t="shared" si="22"/>
        <v>0</v>
      </c>
      <c r="L156" s="14">
        <v>12</v>
      </c>
      <c r="M156" s="11">
        <f t="shared" si="24"/>
        <v>0</v>
      </c>
      <c r="N156" s="15" t="s">
        <v>18</v>
      </c>
      <c r="O156" s="16" t="s">
        <v>797</v>
      </c>
      <c r="P156" s="4"/>
      <c r="Q156" s="4"/>
    </row>
    <row r="157" spans="1:17" s="6" customFormat="1" ht="42" x14ac:dyDescent="0.35">
      <c r="A157" s="25" t="s">
        <v>624</v>
      </c>
      <c r="B157" s="26" t="s">
        <v>14</v>
      </c>
      <c r="C157" s="27" t="s">
        <v>578</v>
      </c>
      <c r="D157" s="39" t="s">
        <v>579</v>
      </c>
      <c r="E157" s="28" t="s">
        <v>580</v>
      </c>
      <c r="F157" s="11">
        <v>17280</v>
      </c>
      <c r="G157" s="14">
        <v>12</v>
      </c>
      <c r="H157" s="55">
        <v>207360</v>
      </c>
      <c r="I157" s="17"/>
      <c r="J157" s="13"/>
      <c r="K157" s="17">
        <f t="shared" si="22"/>
        <v>0</v>
      </c>
      <c r="L157" s="14">
        <v>12</v>
      </c>
      <c r="M157" s="11">
        <f t="shared" si="24"/>
        <v>0</v>
      </c>
      <c r="N157" s="15" t="s">
        <v>18</v>
      </c>
      <c r="O157" s="16" t="s">
        <v>797</v>
      </c>
      <c r="P157" s="4"/>
      <c r="Q157" s="4"/>
    </row>
    <row r="158" spans="1:17" s="6" customFormat="1" ht="70" x14ac:dyDescent="0.35">
      <c r="A158" s="25" t="s">
        <v>628</v>
      </c>
      <c r="B158" s="26" t="s">
        <v>14</v>
      </c>
      <c r="C158" s="27" t="s">
        <v>586</v>
      </c>
      <c r="D158" s="41" t="s">
        <v>587</v>
      </c>
      <c r="E158" s="28" t="s">
        <v>588</v>
      </c>
      <c r="F158" s="11">
        <v>228930</v>
      </c>
      <c r="G158" s="14">
        <v>12</v>
      </c>
      <c r="H158" s="55">
        <v>2747160</v>
      </c>
      <c r="I158" s="17"/>
      <c r="J158" s="13"/>
      <c r="K158" s="17">
        <f t="shared" si="22"/>
        <v>0</v>
      </c>
      <c r="L158" s="14">
        <v>12</v>
      </c>
      <c r="M158" s="11">
        <f t="shared" si="24"/>
        <v>0</v>
      </c>
      <c r="N158" s="15" t="s">
        <v>18</v>
      </c>
      <c r="O158" s="16" t="s">
        <v>797</v>
      </c>
      <c r="P158" s="4"/>
      <c r="Q158" s="4"/>
    </row>
    <row r="159" spans="1:17" s="6" customFormat="1" ht="42" x14ac:dyDescent="0.35">
      <c r="A159" s="25" t="s">
        <v>632</v>
      </c>
      <c r="B159" s="26" t="s">
        <v>14</v>
      </c>
      <c r="C159" s="27" t="s">
        <v>590</v>
      </c>
      <c r="D159" s="41" t="s">
        <v>591</v>
      </c>
      <c r="E159" s="28" t="s">
        <v>542</v>
      </c>
      <c r="F159" s="11">
        <v>285750</v>
      </c>
      <c r="G159" s="14">
        <v>12</v>
      </c>
      <c r="H159" s="55">
        <v>3429000</v>
      </c>
      <c r="I159" s="17"/>
      <c r="J159" s="13"/>
      <c r="K159" s="17">
        <f t="shared" si="22"/>
        <v>0</v>
      </c>
      <c r="L159" s="14">
        <v>12</v>
      </c>
      <c r="M159" s="11">
        <f t="shared" si="24"/>
        <v>0</v>
      </c>
      <c r="N159" s="15" t="s">
        <v>18</v>
      </c>
      <c r="O159" s="16" t="s">
        <v>797</v>
      </c>
      <c r="P159" s="4"/>
      <c r="Q159" s="4"/>
    </row>
    <row r="160" spans="1:17" s="6" customFormat="1" ht="42" x14ac:dyDescent="0.35">
      <c r="A160" s="25" t="s">
        <v>636</v>
      </c>
      <c r="B160" s="26" t="s">
        <v>14</v>
      </c>
      <c r="C160" s="27" t="s">
        <v>641</v>
      </c>
      <c r="D160" s="39" t="s">
        <v>642</v>
      </c>
      <c r="E160" s="28" t="s">
        <v>643</v>
      </c>
      <c r="F160" s="11">
        <v>12480</v>
      </c>
      <c r="G160" s="14">
        <v>12</v>
      </c>
      <c r="H160" s="55">
        <v>149760</v>
      </c>
      <c r="I160" s="17"/>
      <c r="J160" s="13"/>
      <c r="K160" s="17">
        <v>0</v>
      </c>
      <c r="L160" s="14">
        <v>12</v>
      </c>
      <c r="M160" s="11">
        <f t="shared" si="24"/>
        <v>0</v>
      </c>
      <c r="N160" s="15" t="s">
        <v>18</v>
      </c>
      <c r="O160" s="16" t="s">
        <v>797</v>
      </c>
      <c r="P160" s="4"/>
      <c r="Q160" s="4"/>
    </row>
    <row r="161" spans="1:39" s="6" customFormat="1" ht="42" x14ac:dyDescent="0.35">
      <c r="A161" s="25" t="s">
        <v>640</v>
      </c>
      <c r="B161" s="26" t="s">
        <v>14</v>
      </c>
      <c r="C161" s="27" t="s">
        <v>697</v>
      </c>
      <c r="D161" s="40" t="s">
        <v>698</v>
      </c>
      <c r="E161" s="28" t="s">
        <v>699</v>
      </c>
      <c r="F161" s="11">
        <v>270540</v>
      </c>
      <c r="G161" s="14">
        <v>12</v>
      </c>
      <c r="H161" s="55">
        <v>3246480</v>
      </c>
      <c r="I161" s="17"/>
      <c r="J161" s="13"/>
      <c r="K161" s="17">
        <f t="shared" si="22"/>
        <v>0</v>
      </c>
      <c r="L161" s="14">
        <v>12</v>
      </c>
      <c r="M161" s="11">
        <f t="shared" ref="M161:M163" si="26">+K161*L161</f>
        <v>0</v>
      </c>
      <c r="N161" s="15" t="s">
        <v>18</v>
      </c>
      <c r="O161" s="16" t="s">
        <v>797</v>
      </c>
      <c r="P161" s="4"/>
      <c r="Q161" s="4"/>
    </row>
    <row r="162" spans="1:39" s="6" customFormat="1" ht="70" x14ac:dyDescent="0.35">
      <c r="A162" s="25" t="s">
        <v>644</v>
      </c>
      <c r="B162" s="26" t="s">
        <v>14</v>
      </c>
      <c r="C162" s="27" t="s">
        <v>701</v>
      </c>
      <c r="D162" s="42" t="s">
        <v>702</v>
      </c>
      <c r="E162" s="28" t="s">
        <v>703</v>
      </c>
      <c r="F162" s="11">
        <v>99490</v>
      </c>
      <c r="G162" s="14">
        <v>12</v>
      </c>
      <c r="H162" s="55">
        <v>1193880</v>
      </c>
      <c r="I162" s="17"/>
      <c r="J162" s="13"/>
      <c r="K162" s="17">
        <f t="shared" si="22"/>
        <v>0</v>
      </c>
      <c r="L162" s="14">
        <v>12</v>
      </c>
      <c r="M162" s="11">
        <f t="shared" si="26"/>
        <v>0</v>
      </c>
      <c r="N162" s="15" t="s">
        <v>18</v>
      </c>
      <c r="O162" s="16" t="s">
        <v>797</v>
      </c>
      <c r="P162" s="4"/>
      <c r="Q162" s="4"/>
    </row>
    <row r="163" spans="1:39" s="6" customFormat="1" ht="42" x14ac:dyDescent="0.35">
      <c r="A163" s="25" t="s">
        <v>648</v>
      </c>
      <c r="B163" s="26" t="s">
        <v>14</v>
      </c>
      <c r="C163" s="27" t="s">
        <v>709</v>
      </c>
      <c r="D163" s="39" t="s">
        <v>710</v>
      </c>
      <c r="E163" s="28" t="s">
        <v>711</v>
      </c>
      <c r="F163" s="11">
        <v>122850</v>
      </c>
      <c r="G163" s="14">
        <v>12</v>
      </c>
      <c r="H163" s="55">
        <v>1474200</v>
      </c>
      <c r="I163" s="17"/>
      <c r="J163" s="13"/>
      <c r="K163" s="17">
        <f t="shared" si="22"/>
        <v>0</v>
      </c>
      <c r="L163" s="14">
        <v>12</v>
      </c>
      <c r="M163" s="11">
        <f t="shared" si="26"/>
        <v>0</v>
      </c>
      <c r="N163" s="15" t="s">
        <v>18</v>
      </c>
      <c r="O163" s="16" t="s">
        <v>797</v>
      </c>
      <c r="P163" s="4"/>
      <c r="Q163" s="4"/>
    </row>
    <row r="164" spans="1:39" s="6" customFormat="1" ht="28" x14ac:dyDescent="0.35">
      <c r="A164" s="25" t="s">
        <v>652</v>
      </c>
      <c r="B164" s="29" t="s">
        <v>14</v>
      </c>
      <c r="C164" s="27" t="s">
        <v>496</v>
      </c>
      <c r="D164" s="28"/>
      <c r="E164" s="28"/>
      <c r="F164" s="11">
        <v>74000</v>
      </c>
      <c r="G164" s="14">
        <v>8</v>
      </c>
      <c r="H164" s="55">
        <v>592000</v>
      </c>
      <c r="I164" s="17">
        <v>78000</v>
      </c>
      <c r="J164" s="13"/>
      <c r="K164" s="17">
        <f>+I164</f>
        <v>78000</v>
      </c>
      <c r="L164" s="14">
        <v>8</v>
      </c>
      <c r="M164" s="11">
        <f>+K164*L164</f>
        <v>624000</v>
      </c>
      <c r="N164" s="15" t="s">
        <v>18</v>
      </c>
      <c r="O164" s="16" t="s">
        <v>389</v>
      </c>
      <c r="P164" s="4"/>
      <c r="Q164" s="4"/>
    </row>
    <row r="165" spans="1:39" s="6" customFormat="1" ht="42" x14ac:dyDescent="0.35">
      <c r="A165" s="25" t="s">
        <v>656</v>
      </c>
      <c r="B165" s="26" t="s">
        <v>14</v>
      </c>
      <c r="C165" s="27" t="s">
        <v>498</v>
      </c>
      <c r="D165" s="28"/>
      <c r="E165" s="28"/>
      <c r="F165" s="11">
        <v>514000</v>
      </c>
      <c r="G165" s="14">
        <v>8</v>
      </c>
      <c r="H165" s="55">
        <v>4112000</v>
      </c>
      <c r="I165" s="17">
        <v>514000</v>
      </c>
      <c r="J165" s="13"/>
      <c r="K165" s="17">
        <v>514000</v>
      </c>
      <c r="L165" s="14">
        <v>8</v>
      </c>
      <c r="M165" s="11">
        <f>+K165*L165</f>
        <v>4112000</v>
      </c>
      <c r="N165" s="15" t="s">
        <v>18</v>
      </c>
      <c r="O165" s="16" t="s">
        <v>389</v>
      </c>
      <c r="P165" s="4"/>
      <c r="Q165" s="4"/>
    </row>
    <row r="166" spans="1:39" s="6" customFormat="1" ht="42" x14ac:dyDescent="0.35">
      <c r="A166" s="25" t="s">
        <v>660</v>
      </c>
      <c r="B166" s="26" t="s">
        <v>14</v>
      </c>
      <c r="C166" s="27" t="s">
        <v>499</v>
      </c>
      <c r="D166" s="28"/>
      <c r="E166" s="28"/>
      <c r="F166" s="11">
        <v>133000</v>
      </c>
      <c r="G166" s="14">
        <v>6</v>
      </c>
      <c r="H166" s="55">
        <v>798000</v>
      </c>
      <c r="I166" s="17">
        <v>167000</v>
      </c>
      <c r="J166" s="13"/>
      <c r="K166" s="17">
        <f t="shared" ref="K166" si="27">+I166</f>
        <v>167000</v>
      </c>
      <c r="L166" s="14">
        <v>6</v>
      </c>
      <c r="M166" s="11">
        <f>+K166*L166</f>
        <v>1002000</v>
      </c>
      <c r="N166" s="15" t="s">
        <v>18</v>
      </c>
      <c r="O166" s="16" t="s">
        <v>389</v>
      </c>
      <c r="P166" s="4"/>
      <c r="Q166" s="4"/>
    </row>
    <row r="167" spans="1:39" s="6" customFormat="1" ht="28" x14ac:dyDescent="0.35">
      <c r="A167" s="25" t="s">
        <v>664</v>
      </c>
      <c r="B167" s="26" t="s">
        <v>14</v>
      </c>
      <c r="C167" s="27" t="s">
        <v>500</v>
      </c>
      <c r="D167" s="28"/>
      <c r="E167" s="28"/>
      <c r="F167" s="11">
        <v>761000</v>
      </c>
      <c r="G167" s="14">
        <v>6</v>
      </c>
      <c r="H167" s="55">
        <v>4566000</v>
      </c>
      <c r="I167" s="17">
        <v>754000</v>
      </c>
      <c r="J167" s="13"/>
      <c r="K167" s="17">
        <v>754000</v>
      </c>
      <c r="L167" s="14">
        <v>6</v>
      </c>
      <c r="M167" s="11">
        <f>+K167*L167</f>
        <v>4524000</v>
      </c>
      <c r="N167" s="15" t="s">
        <v>18</v>
      </c>
      <c r="O167" s="16" t="s">
        <v>389</v>
      </c>
      <c r="P167" s="4"/>
      <c r="Q167" s="4"/>
    </row>
    <row r="168" spans="1:39" s="6" customFormat="1" ht="28" x14ac:dyDescent="0.35">
      <c r="A168" s="25" t="s">
        <v>668</v>
      </c>
      <c r="B168" s="26" t="s">
        <v>14</v>
      </c>
      <c r="C168" s="27" t="s">
        <v>501</v>
      </c>
      <c r="D168" s="28"/>
      <c r="E168" s="28"/>
      <c r="F168" s="11">
        <v>870000</v>
      </c>
      <c r="G168" s="14">
        <v>6</v>
      </c>
      <c r="H168" s="55">
        <v>5220000</v>
      </c>
      <c r="I168" s="17">
        <v>959000</v>
      </c>
      <c r="J168" s="13"/>
      <c r="K168" s="17">
        <v>870000</v>
      </c>
      <c r="L168" s="14">
        <v>6</v>
      </c>
      <c r="M168" s="11">
        <f t="shared" ref="M168:M169" si="28">+K168*L168</f>
        <v>5220000</v>
      </c>
      <c r="N168" s="15" t="s">
        <v>18</v>
      </c>
      <c r="O168" s="16" t="s">
        <v>389</v>
      </c>
      <c r="P168" s="4"/>
      <c r="Q168" s="4"/>
    </row>
    <row r="169" spans="1:39" s="6" customFormat="1" ht="28" x14ac:dyDescent="0.35">
      <c r="A169" s="25" t="s">
        <v>672</v>
      </c>
      <c r="B169" s="26" t="s">
        <v>14</v>
      </c>
      <c r="C169" s="27" t="s">
        <v>502</v>
      </c>
      <c r="D169" s="28"/>
      <c r="E169" s="28"/>
      <c r="F169" s="11">
        <v>54000</v>
      </c>
      <c r="G169" s="14">
        <v>10</v>
      </c>
      <c r="H169" s="55">
        <v>540000</v>
      </c>
      <c r="I169" s="17">
        <v>100000</v>
      </c>
      <c r="J169" s="13"/>
      <c r="K169" s="17">
        <v>100000</v>
      </c>
      <c r="L169" s="14">
        <v>12</v>
      </c>
      <c r="M169" s="11">
        <f t="shared" si="28"/>
        <v>1200000</v>
      </c>
      <c r="N169" s="15" t="s">
        <v>18</v>
      </c>
      <c r="O169" s="16" t="s">
        <v>389</v>
      </c>
      <c r="P169" s="4"/>
      <c r="Q169" s="4"/>
    </row>
    <row r="170" spans="1:39" s="6" customFormat="1" ht="42" x14ac:dyDescent="0.35">
      <c r="A170" s="25" t="s">
        <v>676</v>
      </c>
      <c r="B170" s="26" t="s">
        <v>14</v>
      </c>
      <c r="C170" s="27" t="s">
        <v>510</v>
      </c>
      <c r="D170" s="28"/>
      <c r="E170" s="28"/>
      <c r="F170" s="11">
        <v>200000</v>
      </c>
      <c r="G170" s="14">
        <v>10</v>
      </c>
      <c r="H170" s="55">
        <v>2000000</v>
      </c>
      <c r="I170" s="17">
        <v>222000</v>
      </c>
      <c r="J170" s="13"/>
      <c r="K170" s="17">
        <f>+I170</f>
        <v>222000</v>
      </c>
      <c r="L170" s="14">
        <v>10</v>
      </c>
      <c r="M170" s="11">
        <f>+K170*L170</f>
        <v>2220000</v>
      </c>
      <c r="N170" s="15" t="s">
        <v>18</v>
      </c>
      <c r="O170" s="16" t="s">
        <v>389</v>
      </c>
      <c r="P170" s="4"/>
      <c r="Q170" s="4"/>
    </row>
    <row r="171" spans="1:39" s="6" customFormat="1" ht="42" x14ac:dyDescent="0.35">
      <c r="A171" s="25" t="s">
        <v>680</v>
      </c>
      <c r="B171" s="26" t="s">
        <v>14</v>
      </c>
      <c r="C171" s="27" t="s">
        <v>479</v>
      </c>
      <c r="D171" s="28"/>
      <c r="E171" s="28"/>
      <c r="F171" s="11"/>
      <c r="G171" s="14"/>
      <c r="H171" s="55"/>
      <c r="I171" s="17">
        <v>188000</v>
      </c>
      <c r="J171" s="13"/>
      <c r="K171" s="17">
        <f>+I171</f>
        <v>188000</v>
      </c>
      <c r="L171" s="14">
        <v>8</v>
      </c>
      <c r="M171" s="11">
        <f t="shared" ref="M171:M174" si="29">+K171*L171</f>
        <v>1504000</v>
      </c>
      <c r="N171" s="15" t="s">
        <v>18</v>
      </c>
      <c r="O171" s="16" t="s">
        <v>389</v>
      </c>
      <c r="P171" s="4"/>
      <c r="Q171" s="4"/>
    </row>
    <row r="172" spans="1:39" s="51" customFormat="1" ht="42" x14ac:dyDescent="0.35">
      <c r="A172" s="25" t="s">
        <v>684</v>
      </c>
      <c r="B172" s="26" t="s">
        <v>14</v>
      </c>
      <c r="C172" s="27" t="s">
        <v>758</v>
      </c>
      <c r="D172" s="28"/>
      <c r="E172" s="28"/>
      <c r="F172" s="11"/>
      <c r="G172" s="14"/>
      <c r="H172" s="55"/>
      <c r="I172" s="17">
        <v>1518000</v>
      </c>
      <c r="J172" s="13"/>
      <c r="K172" s="17">
        <v>1518000</v>
      </c>
      <c r="L172" s="14">
        <v>8</v>
      </c>
      <c r="M172" s="11">
        <f t="shared" si="29"/>
        <v>12144000</v>
      </c>
      <c r="N172" s="15" t="s">
        <v>18</v>
      </c>
      <c r="O172" s="16" t="s">
        <v>389</v>
      </c>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row>
    <row r="173" spans="1:39" s="51" customFormat="1" ht="42" x14ac:dyDescent="0.35">
      <c r="A173" s="25" t="s">
        <v>688</v>
      </c>
      <c r="B173" s="26" t="s">
        <v>14</v>
      </c>
      <c r="C173" s="27" t="s">
        <v>759</v>
      </c>
      <c r="D173" s="28"/>
      <c r="E173" s="28"/>
      <c r="F173" s="11"/>
      <c r="G173" s="14"/>
      <c r="H173" s="55"/>
      <c r="I173" s="17">
        <v>138000</v>
      </c>
      <c r="J173" s="13"/>
      <c r="K173" s="17">
        <v>138000</v>
      </c>
      <c r="L173" s="14">
        <v>10</v>
      </c>
      <c r="M173" s="11">
        <f t="shared" si="29"/>
        <v>1380000</v>
      </c>
      <c r="N173" s="15" t="s">
        <v>18</v>
      </c>
      <c r="O173" s="16" t="s">
        <v>389</v>
      </c>
      <c r="P173" s="53"/>
      <c r="Q173" s="53"/>
      <c r="R173" s="52"/>
      <c r="S173" s="52"/>
      <c r="T173" s="52"/>
      <c r="U173" s="52"/>
      <c r="V173" s="52"/>
      <c r="W173" s="52"/>
      <c r="X173" s="52"/>
      <c r="Y173" s="52"/>
      <c r="Z173" s="52"/>
      <c r="AA173" s="52"/>
      <c r="AB173" s="52"/>
      <c r="AC173" s="52"/>
      <c r="AD173" s="52"/>
      <c r="AE173" s="52"/>
      <c r="AF173" s="52"/>
      <c r="AG173" s="52"/>
      <c r="AH173" s="52"/>
      <c r="AI173" s="52"/>
      <c r="AJ173" s="52"/>
      <c r="AK173" s="52"/>
      <c r="AL173" s="52"/>
      <c r="AM173" s="52"/>
    </row>
    <row r="174" spans="1:39" s="51" customFormat="1" ht="28" x14ac:dyDescent="0.35">
      <c r="A174" s="25" t="s">
        <v>692</v>
      </c>
      <c r="B174" s="26" t="s">
        <v>14</v>
      </c>
      <c r="C174" s="27" t="s">
        <v>760</v>
      </c>
      <c r="D174" s="28"/>
      <c r="E174" s="28"/>
      <c r="F174" s="11"/>
      <c r="G174" s="14"/>
      <c r="H174" s="55"/>
      <c r="I174" s="17">
        <v>110000</v>
      </c>
      <c r="J174" s="13"/>
      <c r="K174" s="17">
        <v>110000</v>
      </c>
      <c r="L174" s="14">
        <v>6</v>
      </c>
      <c r="M174" s="11">
        <f t="shared" si="29"/>
        <v>660000</v>
      </c>
      <c r="N174" s="15" t="s">
        <v>18</v>
      </c>
      <c r="O174" s="16" t="s">
        <v>389</v>
      </c>
      <c r="P174" s="53"/>
      <c r="Q174" s="53"/>
      <c r="R174" s="52"/>
      <c r="S174" s="52"/>
      <c r="T174" s="52"/>
      <c r="U174" s="52"/>
      <c r="V174" s="52"/>
      <c r="W174" s="52"/>
      <c r="X174" s="52"/>
      <c r="Y174" s="52"/>
      <c r="Z174" s="52"/>
      <c r="AA174" s="52"/>
      <c r="AB174" s="52"/>
      <c r="AC174" s="52"/>
      <c r="AD174" s="52"/>
      <c r="AE174" s="52"/>
      <c r="AF174" s="52"/>
      <c r="AG174" s="52"/>
      <c r="AH174" s="52"/>
      <c r="AI174" s="52"/>
      <c r="AJ174" s="52"/>
      <c r="AK174" s="52"/>
      <c r="AL174" s="52"/>
      <c r="AM174" s="52"/>
    </row>
    <row r="175" spans="1:39" s="6" customFormat="1" ht="42" x14ac:dyDescent="0.35">
      <c r="A175" s="25" t="s">
        <v>696</v>
      </c>
      <c r="B175" s="29" t="s">
        <v>14</v>
      </c>
      <c r="C175" s="34" t="s">
        <v>495</v>
      </c>
      <c r="D175" s="28"/>
      <c r="E175" s="30"/>
      <c r="F175" s="11">
        <v>1600000</v>
      </c>
      <c r="G175" s="14">
        <v>7</v>
      </c>
      <c r="H175" s="55">
        <v>11200000</v>
      </c>
      <c r="I175" s="17">
        <v>0</v>
      </c>
      <c r="J175" s="13"/>
      <c r="K175" s="17">
        <v>0</v>
      </c>
      <c r="L175" s="14">
        <v>12</v>
      </c>
      <c r="M175" s="11">
        <f t="shared" ref="M175:M181" si="30">+K175*L175</f>
        <v>0</v>
      </c>
      <c r="N175" s="15" t="s">
        <v>18</v>
      </c>
      <c r="O175" s="16" t="s">
        <v>791</v>
      </c>
      <c r="P175" s="4"/>
      <c r="Q175" s="4"/>
    </row>
    <row r="176" spans="1:39" s="6" customFormat="1" ht="28" x14ac:dyDescent="0.35">
      <c r="A176" s="25" t="s">
        <v>700</v>
      </c>
      <c r="B176" s="29" t="s">
        <v>14</v>
      </c>
      <c r="C176" s="27" t="s">
        <v>497</v>
      </c>
      <c r="D176" s="28"/>
      <c r="E176" s="36"/>
      <c r="F176" s="11">
        <v>74000</v>
      </c>
      <c r="G176" s="14">
        <v>8</v>
      </c>
      <c r="H176" s="55">
        <v>592000</v>
      </c>
      <c r="I176" s="17"/>
      <c r="J176" s="13"/>
      <c r="K176" s="17">
        <f t="shared" ref="K176" si="31">+I176</f>
        <v>0</v>
      </c>
      <c r="L176" s="14">
        <v>12</v>
      </c>
      <c r="M176" s="11">
        <f t="shared" si="30"/>
        <v>0</v>
      </c>
      <c r="N176" s="15" t="s">
        <v>18</v>
      </c>
      <c r="O176" s="16" t="s">
        <v>791</v>
      </c>
      <c r="P176" s="4"/>
      <c r="Q176" s="4"/>
    </row>
    <row r="177" spans="1:18" s="6" customFormat="1" ht="42" x14ac:dyDescent="0.35">
      <c r="A177" s="25" t="s">
        <v>704</v>
      </c>
      <c r="B177" s="29" t="s">
        <v>14</v>
      </c>
      <c r="C177" s="27" t="s">
        <v>753</v>
      </c>
      <c r="D177" s="28"/>
      <c r="E177" s="30"/>
      <c r="F177" s="11">
        <v>385000</v>
      </c>
      <c r="G177" s="14">
        <v>8</v>
      </c>
      <c r="H177" s="55">
        <v>3080000</v>
      </c>
      <c r="I177" s="17">
        <v>0</v>
      </c>
      <c r="J177" s="13"/>
      <c r="K177" s="17">
        <f>+I177</f>
        <v>0</v>
      </c>
      <c r="L177" s="14">
        <v>12</v>
      </c>
      <c r="M177" s="11">
        <f t="shared" si="30"/>
        <v>0</v>
      </c>
      <c r="N177" s="15" t="s">
        <v>18</v>
      </c>
      <c r="O177" s="16" t="s">
        <v>791</v>
      </c>
      <c r="P177" s="4"/>
      <c r="Q177" s="4"/>
    </row>
    <row r="178" spans="1:18" s="6" customFormat="1" ht="42" x14ac:dyDescent="0.35">
      <c r="A178" s="25" t="s">
        <v>708</v>
      </c>
      <c r="B178" s="26" t="s">
        <v>14</v>
      </c>
      <c r="C178" s="27" t="s">
        <v>506</v>
      </c>
      <c r="D178" s="28"/>
      <c r="E178" s="28"/>
      <c r="F178" s="11">
        <v>105000</v>
      </c>
      <c r="G178" s="14">
        <v>9</v>
      </c>
      <c r="H178" s="55">
        <v>945000</v>
      </c>
      <c r="I178" s="17">
        <v>0</v>
      </c>
      <c r="J178" s="13"/>
      <c r="K178" s="17">
        <v>0</v>
      </c>
      <c r="L178" s="14">
        <v>12</v>
      </c>
      <c r="M178" s="11">
        <f t="shared" si="30"/>
        <v>0</v>
      </c>
      <c r="N178" s="15" t="s">
        <v>18</v>
      </c>
      <c r="O178" s="16" t="s">
        <v>791</v>
      </c>
      <c r="P178" s="4"/>
      <c r="Q178" s="4"/>
    </row>
    <row r="179" spans="1:18" s="6" customFormat="1" ht="42" x14ac:dyDescent="0.35">
      <c r="A179" s="25" t="s">
        <v>712</v>
      </c>
      <c r="B179" s="26" t="s">
        <v>14</v>
      </c>
      <c r="C179" s="27" t="s">
        <v>507</v>
      </c>
      <c r="D179" s="28"/>
      <c r="E179" s="28"/>
      <c r="F179" s="11">
        <v>202000</v>
      </c>
      <c r="G179" s="14">
        <v>10</v>
      </c>
      <c r="H179" s="55">
        <v>2020000</v>
      </c>
      <c r="I179" s="17">
        <v>0</v>
      </c>
      <c r="J179" s="13"/>
      <c r="K179" s="17">
        <f t="shared" ref="K179:K180" si="32">+I179</f>
        <v>0</v>
      </c>
      <c r="L179" s="14">
        <v>12</v>
      </c>
      <c r="M179" s="11">
        <f t="shared" si="30"/>
        <v>0</v>
      </c>
      <c r="N179" s="15" t="s">
        <v>18</v>
      </c>
      <c r="O179" s="16" t="s">
        <v>794</v>
      </c>
      <c r="P179" s="4"/>
      <c r="Q179" s="4"/>
    </row>
    <row r="180" spans="1:18" s="6" customFormat="1" ht="28" x14ac:dyDescent="0.35">
      <c r="A180" s="25" t="s">
        <v>716</v>
      </c>
      <c r="B180" s="26" t="s">
        <v>14</v>
      </c>
      <c r="C180" s="27" t="s">
        <v>508</v>
      </c>
      <c r="D180" s="28"/>
      <c r="E180" s="28"/>
      <c r="F180" s="11">
        <v>120000</v>
      </c>
      <c r="G180" s="14">
        <v>10</v>
      </c>
      <c r="H180" s="55">
        <v>1200000</v>
      </c>
      <c r="I180" s="17">
        <v>0</v>
      </c>
      <c r="J180" s="13"/>
      <c r="K180" s="17">
        <f t="shared" si="32"/>
        <v>0</v>
      </c>
      <c r="L180" s="14">
        <v>12</v>
      </c>
      <c r="M180" s="11">
        <f t="shared" si="30"/>
        <v>0</v>
      </c>
      <c r="N180" s="15" t="s">
        <v>18</v>
      </c>
      <c r="O180" s="16" t="s">
        <v>791</v>
      </c>
      <c r="P180" s="4"/>
      <c r="Q180" s="4"/>
    </row>
    <row r="181" spans="1:18" s="6" customFormat="1" ht="28" x14ac:dyDescent="0.35">
      <c r="A181" s="25" t="s">
        <v>718</v>
      </c>
      <c r="B181" s="26" t="s">
        <v>14</v>
      </c>
      <c r="C181" s="27" t="s">
        <v>509</v>
      </c>
      <c r="D181" s="28"/>
      <c r="E181" s="28"/>
      <c r="F181" s="11">
        <v>86000</v>
      </c>
      <c r="G181" s="14">
        <v>12</v>
      </c>
      <c r="H181" s="55">
        <v>1032000</v>
      </c>
      <c r="I181" s="17">
        <v>0</v>
      </c>
      <c r="J181" s="13"/>
      <c r="K181" s="17">
        <v>0</v>
      </c>
      <c r="L181" s="14">
        <v>6</v>
      </c>
      <c r="M181" s="11">
        <f t="shared" si="30"/>
        <v>0</v>
      </c>
      <c r="N181" s="15" t="s">
        <v>18</v>
      </c>
      <c r="O181" s="16" t="s">
        <v>791</v>
      </c>
      <c r="P181" s="4"/>
      <c r="Q181" s="4"/>
    </row>
    <row r="182" spans="1:18" s="6" customFormat="1" ht="84" x14ac:dyDescent="0.35">
      <c r="A182" s="25" t="s">
        <v>721</v>
      </c>
      <c r="B182" s="15" t="s">
        <v>419</v>
      </c>
      <c r="C182" s="28" t="s">
        <v>717</v>
      </c>
      <c r="D182" s="26" t="s">
        <v>420</v>
      </c>
      <c r="E182" s="26" t="s">
        <v>421</v>
      </c>
      <c r="F182" s="11">
        <v>24905385.960000001</v>
      </c>
      <c r="G182" s="14">
        <v>12</v>
      </c>
      <c r="H182" s="11">
        <v>298864631.51999998</v>
      </c>
      <c r="I182" s="17">
        <v>24905614</v>
      </c>
      <c r="J182" s="13">
        <v>1.1499999999999999</v>
      </c>
      <c r="K182" s="11">
        <f>I182*J182</f>
        <v>28641456.099999998</v>
      </c>
      <c r="L182" s="14">
        <v>12</v>
      </c>
      <c r="M182" s="11">
        <f>K182*L182</f>
        <v>343697473.19999999</v>
      </c>
      <c r="N182" s="15" t="s">
        <v>422</v>
      </c>
      <c r="O182" s="16" t="s">
        <v>26</v>
      </c>
      <c r="P182" s="43"/>
      <c r="Q182" s="43"/>
      <c r="R182" s="44"/>
    </row>
    <row r="183" spans="1:18" s="6" customFormat="1" ht="84" x14ac:dyDescent="0.35">
      <c r="A183" s="25" t="s">
        <v>724</v>
      </c>
      <c r="B183" s="15" t="s">
        <v>423</v>
      </c>
      <c r="C183" s="28" t="s">
        <v>719</v>
      </c>
      <c r="D183" s="26" t="s">
        <v>424</v>
      </c>
      <c r="E183" s="26" t="s">
        <v>425</v>
      </c>
      <c r="F183" s="11">
        <v>50000</v>
      </c>
      <c r="G183" s="14">
        <v>12</v>
      </c>
      <c r="H183" s="11">
        <v>1495739</v>
      </c>
      <c r="I183" s="17">
        <v>50000</v>
      </c>
      <c r="J183" s="13" t="s">
        <v>720</v>
      </c>
      <c r="K183" s="11">
        <f>+I183</f>
        <v>50000</v>
      </c>
      <c r="L183" s="14">
        <v>12</v>
      </c>
      <c r="M183" s="11">
        <v>1776150</v>
      </c>
      <c r="N183" s="15" t="s">
        <v>422</v>
      </c>
      <c r="O183" s="16" t="s">
        <v>798</v>
      </c>
      <c r="P183" s="4"/>
      <c r="Q183" s="4"/>
    </row>
    <row r="184" spans="1:18" s="6" customFormat="1" ht="60.75" customHeight="1" x14ac:dyDescent="0.35">
      <c r="A184" s="25" t="s">
        <v>726</v>
      </c>
      <c r="B184" s="15" t="s">
        <v>423</v>
      </c>
      <c r="C184" s="28" t="s">
        <v>722</v>
      </c>
      <c r="D184" s="26" t="s">
        <v>426</v>
      </c>
      <c r="E184" s="26" t="s">
        <v>427</v>
      </c>
      <c r="F184" s="11">
        <v>1917552.0000000002</v>
      </c>
      <c r="G184" s="14">
        <v>12</v>
      </c>
      <c r="H184" s="11">
        <v>21718208</v>
      </c>
      <c r="I184" s="17">
        <v>2300191</v>
      </c>
      <c r="J184" s="13">
        <v>1.1499999999999999</v>
      </c>
      <c r="K184" s="11">
        <f>I184*J184</f>
        <v>2645219.65</v>
      </c>
      <c r="L184" s="14">
        <v>12</v>
      </c>
      <c r="M184" s="11">
        <f>+I184*P184+K184*Q184</f>
        <v>28982406.600000001</v>
      </c>
      <c r="N184" s="15" t="s">
        <v>422</v>
      </c>
      <c r="O184" s="16" t="s">
        <v>723</v>
      </c>
      <c r="P184" s="4">
        <v>8</v>
      </c>
      <c r="Q184" s="4">
        <v>4</v>
      </c>
    </row>
    <row r="185" spans="1:18" s="6" customFormat="1" ht="84" x14ac:dyDescent="0.35">
      <c r="A185" s="25" t="s">
        <v>728</v>
      </c>
      <c r="B185" s="15" t="s">
        <v>423</v>
      </c>
      <c r="C185" s="28" t="s">
        <v>725</v>
      </c>
      <c r="D185" s="26" t="s">
        <v>428</v>
      </c>
      <c r="E185" s="26" t="s">
        <v>429</v>
      </c>
      <c r="F185" s="11">
        <v>80000</v>
      </c>
      <c r="G185" s="14">
        <v>12</v>
      </c>
      <c r="H185" s="11">
        <v>3208996</v>
      </c>
      <c r="I185" s="17">
        <v>80000</v>
      </c>
      <c r="J185" s="13" t="s">
        <v>720</v>
      </c>
      <c r="K185" s="17">
        <f>+I185</f>
        <v>80000</v>
      </c>
      <c r="L185" s="14">
        <v>12</v>
      </c>
      <c r="M185" s="11">
        <v>2412359</v>
      </c>
      <c r="N185" s="15" t="s">
        <v>422</v>
      </c>
      <c r="O185" s="16" t="s">
        <v>798</v>
      </c>
      <c r="P185" s="4"/>
      <c r="Q185" s="4"/>
    </row>
    <row r="186" spans="1:18" s="6" customFormat="1" ht="112" x14ac:dyDescent="0.35">
      <c r="A186" s="25" t="s">
        <v>730</v>
      </c>
      <c r="B186" s="15" t="s">
        <v>423</v>
      </c>
      <c r="C186" s="28" t="s">
        <v>727</v>
      </c>
      <c r="D186" s="26" t="s">
        <v>430</v>
      </c>
      <c r="E186" s="26" t="s">
        <v>431</v>
      </c>
      <c r="F186" s="11">
        <v>100000</v>
      </c>
      <c r="G186" s="14">
        <v>12</v>
      </c>
      <c r="H186" s="11">
        <v>3189262</v>
      </c>
      <c r="I186" s="17">
        <v>100000</v>
      </c>
      <c r="J186" s="13" t="s">
        <v>720</v>
      </c>
      <c r="K186" s="17">
        <f t="shared" ref="K186:K195" si="33">+I186</f>
        <v>100000</v>
      </c>
      <c r="L186" s="14">
        <v>12</v>
      </c>
      <c r="M186" s="11">
        <v>2893000</v>
      </c>
      <c r="N186" s="15" t="s">
        <v>422</v>
      </c>
      <c r="O186" s="16" t="s">
        <v>798</v>
      </c>
      <c r="P186" s="4"/>
      <c r="Q186" s="4"/>
    </row>
    <row r="187" spans="1:18" s="6" customFormat="1" ht="98" x14ac:dyDescent="0.35">
      <c r="A187" s="25" t="s">
        <v>732</v>
      </c>
      <c r="B187" s="15" t="s">
        <v>423</v>
      </c>
      <c r="C187" s="28" t="s">
        <v>729</v>
      </c>
      <c r="D187" s="26" t="s">
        <v>432</v>
      </c>
      <c r="E187" s="26" t="s">
        <v>433</v>
      </c>
      <c r="F187" s="11">
        <v>30000</v>
      </c>
      <c r="G187" s="14">
        <v>12</v>
      </c>
      <c r="H187" s="11">
        <v>634107</v>
      </c>
      <c r="I187" s="17">
        <v>30000</v>
      </c>
      <c r="J187" s="13" t="s">
        <v>720</v>
      </c>
      <c r="K187" s="17">
        <f t="shared" si="33"/>
        <v>30000</v>
      </c>
      <c r="L187" s="14">
        <v>12</v>
      </c>
      <c r="M187" s="11">
        <v>499846</v>
      </c>
      <c r="N187" s="15" t="s">
        <v>422</v>
      </c>
      <c r="O187" s="16" t="s">
        <v>798</v>
      </c>
      <c r="P187" s="4"/>
      <c r="Q187" s="4"/>
    </row>
    <row r="188" spans="1:18" s="6" customFormat="1" ht="126" x14ac:dyDescent="0.35">
      <c r="A188" s="25" t="s">
        <v>736</v>
      </c>
      <c r="B188" s="15" t="s">
        <v>423</v>
      </c>
      <c r="C188" s="28" t="s">
        <v>731</v>
      </c>
      <c r="D188" s="26" t="s">
        <v>434</v>
      </c>
      <c r="E188" s="26" t="s">
        <v>435</v>
      </c>
      <c r="F188" s="11">
        <v>400000</v>
      </c>
      <c r="G188" s="14">
        <v>12</v>
      </c>
      <c r="H188" s="11">
        <v>13276390</v>
      </c>
      <c r="I188" s="17">
        <v>400000</v>
      </c>
      <c r="J188" s="13" t="s">
        <v>720</v>
      </c>
      <c r="K188" s="17">
        <f t="shared" si="33"/>
        <v>400000</v>
      </c>
      <c r="L188" s="14">
        <v>12</v>
      </c>
      <c r="M188" s="11">
        <v>9268789</v>
      </c>
      <c r="N188" s="15" t="s">
        <v>422</v>
      </c>
      <c r="O188" s="16" t="s">
        <v>798</v>
      </c>
      <c r="P188" s="4"/>
      <c r="Q188" s="4"/>
    </row>
    <row r="189" spans="1:18" s="6" customFormat="1" ht="103.5" customHeight="1" x14ac:dyDescent="0.35">
      <c r="A189" s="25" t="s">
        <v>738</v>
      </c>
      <c r="B189" s="15" t="s">
        <v>423</v>
      </c>
      <c r="C189" s="28" t="s">
        <v>733</v>
      </c>
      <c r="D189" s="26" t="s">
        <v>734</v>
      </c>
      <c r="E189" s="26" t="s">
        <v>735</v>
      </c>
      <c r="F189" s="56">
        <v>80000</v>
      </c>
      <c r="G189" s="56">
        <v>12</v>
      </c>
      <c r="H189" s="56">
        <v>3337013</v>
      </c>
      <c r="I189" s="57">
        <v>80000</v>
      </c>
      <c r="J189" s="14" t="s">
        <v>720</v>
      </c>
      <c r="K189" s="57">
        <f>+I189</f>
        <v>80000</v>
      </c>
      <c r="L189" s="14">
        <v>12</v>
      </c>
      <c r="M189" s="57">
        <v>3982681</v>
      </c>
      <c r="N189" s="58" t="s">
        <v>422</v>
      </c>
      <c r="O189" s="16" t="s">
        <v>798</v>
      </c>
      <c r="P189" s="4"/>
      <c r="Q189" s="4"/>
    </row>
    <row r="190" spans="1:18" s="6" customFormat="1" ht="70" x14ac:dyDescent="0.35">
      <c r="A190" s="25" t="s">
        <v>740</v>
      </c>
      <c r="B190" s="15" t="s">
        <v>423</v>
      </c>
      <c r="C190" s="28" t="s">
        <v>737</v>
      </c>
      <c r="D190" s="26" t="s">
        <v>436</v>
      </c>
      <c r="E190" s="26" t="s">
        <v>437</v>
      </c>
      <c r="F190" s="11">
        <v>80000</v>
      </c>
      <c r="G190" s="14">
        <v>12</v>
      </c>
      <c r="H190" s="11">
        <v>2566686</v>
      </c>
      <c r="I190" s="17">
        <v>80000</v>
      </c>
      <c r="J190" s="13" t="s">
        <v>720</v>
      </c>
      <c r="K190" s="17">
        <f t="shared" si="33"/>
        <v>80000</v>
      </c>
      <c r="L190" s="14">
        <v>12</v>
      </c>
      <c r="M190" s="11">
        <v>2207480</v>
      </c>
      <c r="N190" s="15" t="s">
        <v>422</v>
      </c>
      <c r="O190" s="16" t="s">
        <v>798</v>
      </c>
      <c r="P190" s="4"/>
      <c r="Q190" s="4"/>
    </row>
    <row r="191" spans="1:18" s="6" customFormat="1" ht="140" x14ac:dyDescent="0.35">
      <c r="A191" s="25" t="s">
        <v>743</v>
      </c>
      <c r="B191" s="15" t="s">
        <v>423</v>
      </c>
      <c r="C191" s="28" t="s">
        <v>739</v>
      </c>
      <c r="D191" s="26" t="s">
        <v>438</v>
      </c>
      <c r="E191" s="26" t="s">
        <v>439</v>
      </c>
      <c r="F191" s="11">
        <v>70000</v>
      </c>
      <c r="G191" s="14">
        <v>12</v>
      </c>
      <c r="H191" s="11">
        <v>1601455</v>
      </c>
      <c r="I191" s="17">
        <v>70000</v>
      </c>
      <c r="J191" s="13" t="s">
        <v>720</v>
      </c>
      <c r="K191" s="17">
        <f t="shared" si="33"/>
        <v>70000</v>
      </c>
      <c r="L191" s="14">
        <v>12</v>
      </c>
      <c r="M191" s="11">
        <v>1127041</v>
      </c>
      <c r="N191" s="15" t="s">
        <v>422</v>
      </c>
      <c r="O191" s="16" t="s">
        <v>798</v>
      </c>
      <c r="P191" s="4"/>
      <c r="Q191" s="4"/>
    </row>
    <row r="192" spans="1:18" s="6" customFormat="1" ht="89.25" customHeight="1" x14ac:dyDescent="0.35">
      <c r="A192" s="25" t="s">
        <v>745</v>
      </c>
      <c r="B192" s="15" t="s">
        <v>423</v>
      </c>
      <c r="C192" s="28" t="s">
        <v>741</v>
      </c>
      <c r="D192" s="26" t="s">
        <v>440</v>
      </c>
      <c r="E192" s="26" t="s">
        <v>742</v>
      </c>
      <c r="F192" s="59">
        <v>80000</v>
      </c>
      <c r="G192" s="59">
        <v>12</v>
      </c>
      <c r="H192" s="59">
        <v>889328</v>
      </c>
      <c r="I192" s="57">
        <v>80000</v>
      </c>
      <c r="J192" s="14" t="s">
        <v>720</v>
      </c>
      <c r="K192" s="57">
        <f t="shared" si="33"/>
        <v>80000</v>
      </c>
      <c r="L192" s="14">
        <v>12</v>
      </c>
      <c r="M192" s="57">
        <v>704418</v>
      </c>
      <c r="N192" s="58" t="s">
        <v>422</v>
      </c>
      <c r="O192" s="16" t="s">
        <v>798</v>
      </c>
      <c r="P192" s="4"/>
      <c r="Q192" s="4"/>
    </row>
    <row r="193" spans="1:17" s="6" customFormat="1" ht="65" x14ac:dyDescent="0.35">
      <c r="A193" s="25" t="s">
        <v>747</v>
      </c>
      <c r="B193" s="15" t="s">
        <v>423</v>
      </c>
      <c r="C193" s="28" t="s">
        <v>744</v>
      </c>
      <c r="D193" s="26" t="s">
        <v>441</v>
      </c>
      <c r="E193" s="26" t="s">
        <v>442</v>
      </c>
      <c r="F193" s="11">
        <v>25000</v>
      </c>
      <c r="G193" s="14">
        <v>12</v>
      </c>
      <c r="H193" s="11">
        <v>720502</v>
      </c>
      <c r="I193" s="17">
        <v>25000</v>
      </c>
      <c r="J193" s="13" t="s">
        <v>720</v>
      </c>
      <c r="K193" s="17">
        <f t="shared" si="33"/>
        <v>25000</v>
      </c>
      <c r="L193" s="14">
        <v>12</v>
      </c>
      <c r="M193" s="11">
        <v>731136</v>
      </c>
      <c r="N193" s="15" t="s">
        <v>422</v>
      </c>
      <c r="O193" s="16" t="s">
        <v>798</v>
      </c>
      <c r="P193" s="4"/>
      <c r="Q193" s="4"/>
    </row>
    <row r="194" spans="1:17" s="6" customFormat="1" ht="70" x14ac:dyDescent="0.35">
      <c r="A194" s="25" t="s">
        <v>764</v>
      </c>
      <c r="B194" s="15" t="s">
        <v>423</v>
      </c>
      <c r="C194" s="28" t="s">
        <v>746</v>
      </c>
      <c r="D194" s="26" t="s">
        <v>443</v>
      </c>
      <c r="E194" s="26" t="s">
        <v>444</v>
      </c>
      <c r="F194" s="11">
        <v>30000</v>
      </c>
      <c r="G194" s="14">
        <v>12</v>
      </c>
      <c r="H194" s="11">
        <v>1300956</v>
      </c>
      <c r="I194" s="17">
        <v>30000</v>
      </c>
      <c r="J194" s="13" t="s">
        <v>720</v>
      </c>
      <c r="K194" s="17">
        <f t="shared" si="33"/>
        <v>30000</v>
      </c>
      <c r="L194" s="14">
        <v>12</v>
      </c>
      <c r="M194" s="11">
        <v>1121366</v>
      </c>
      <c r="N194" s="15" t="s">
        <v>422</v>
      </c>
      <c r="O194" s="16" t="s">
        <v>798</v>
      </c>
      <c r="P194" s="4"/>
      <c r="Q194" s="4"/>
    </row>
    <row r="195" spans="1:17" s="6" customFormat="1" ht="210" x14ac:dyDescent="0.35">
      <c r="A195" s="25" t="s">
        <v>803</v>
      </c>
      <c r="B195" s="15" t="s">
        <v>423</v>
      </c>
      <c r="C195" s="28" t="s">
        <v>748</v>
      </c>
      <c r="D195" s="26" t="s">
        <v>445</v>
      </c>
      <c r="E195" s="26" t="s">
        <v>446</v>
      </c>
      <c r="F195" s="11">
        <v>400000</v>
      </c>
      <c r="G195" s="14">
        <v>12</v>
      </c>
      <c r="H195" s="11">
        <v>11684972</v>
      </c>
      <c r="I195" s="17">
        <v>400000</v>
      </c>
      <c r="J195" s="13" t="s">
        <v>720</v>
      </c>
      <c r="K195" s="17">
        <f t="shared" si="33"/>
        <v>400000</v>
      </c>
      <c r="L195" s="14">
        <v>12</v>
      </c>
      <c r="M195" s="11">
        <v>11114360</v>
      </c>
      <c r="N195" s="15" t="s">
        <v>422</v>
      </c>
      <c r="O195" s="16" t="s">
        <v>798</v>
      </c>
      <c r="P195" s="4"/>
      <c r="Q195" s="4"/>
    </row>
    <row r="196" spans="1:17" s="6" customFormat="1" ht="21.75" customHeight="1" x14ac:dyDescent="0.35">
      <c r="A196" s="8"/>
      <c r="B196" s="45"/>
      <c r="C196" s="9"/>
      <c r="D196" s="10"/>
      <c r="E196" s="10"/>
      <c r="F196" s="11"/>
      <c r="G196" s="12"/>
      <c r="H196" s="11"/>
      <c r="I196" s="18"/>
      <c r="J196" s="19"/>
      <c r="K196" s="18"/>
      <c r="L196" s="14"/>
      <c r="M196" s="11"/>
      <c r="N196" s="15"/>
      <c r="O196" s="16"/>
      <c r="P196" s="4"/>
      <c r="Q196" s="4"/>
    </row>
    <row r="197" spans="1:17" s="6" customFormat="1" ht="21.75" customHeight="1" x14ac:dyDescent="0.35">
      <c r="A197" s="8"/>
      <c r="B197" s="45"/>
      <c r="C197" s="7" t="s">
        <v>447</v>
      </c>
      <c r="D197" s="10"/>
      <c r="E197" s="10"/>
      <c r="F197" s="11"/>
      <c r="G197" s="12"/>
      <c r="H197" s="21">
        <f>SUM(H4:H181)+SUM(H182:H195)</f>
        <v>960225719.94799995</v>
      </c>
      <c r="I197" s="17"/>
      <c r="J197" s="13"/>
      <c r="K197" s="17"/>
      <c r="L197" s="14"/>
      <c r="M197" s="21">
        <f>SUM(M4:M181)+SUM(M182:M195)</f>
        <v>1390853226.1000001</v>
      </c>
      <c r="N197" s="14"/>
      <c r="O197" s="46"/>
      <c r="P197" s="4"/>
      <c r="Q197" s="4"/>
    </row>
    <row r="199" spans="1:17" x14ac:dyDescent="0.35">
      <c r="F199" s="69" t="s">
        <v>448</v>
      </c>
      <c r="G199" s="70"/>
      <c r="H199" s="71"/>
      <c r="K199" s="69" t="s">
        <v>448</v>
      </c>
      <c r="L199" s="70"/>
      <c r="M199" s="71"/>
    </row>
    <row r="200" spans="1:17" x14ac:dyDescent="0.35">
      <c r="F200" s="69" t="s">
        <v>449</v>
      </c>
      <c r="G200" s="71"/>
      <c r="H200" s="23">
        <f>SUMIFS(H4:H195,$N$4:$N$195,"bérlet")</f>
        <v>595737474.42799997</v>
      </c>
      <c r="K200" s="69" t="s">
        <v>449</v>
      </c>
      <c r="L200" s="71"/>
      <c r="M200" s="23">
        <f>SUMIFS(M4:M195,$N$4:$N$195,"bérlet")</f>
        <v>980334720.30000019</v>
      </c>
      <c r="O200" s="47"/>
    </row>
    <row r="201" spans="1:17" x14ac:dyDescent="0.35">
      <c r="F201" s="69" t="s">
        <v>450</v>
      </c>
      <c r="G201" s="71"/>
      <c r="H201" s="23">
        <f>SUMIFS(H4:H195,N4:N195,"színház")</f>
        <v>364488245.51999998</v>
      </c>
      <c r="K201" s="69" t="s">
        <v>450</v>
      </c>
      <c r="L201" s="71"/>
      <c r="M201" s="23">
        <f>SUMIFS(M4:M195,N4:N195,"színház")</f>
        <v>410518505.80000001</v>
      </c>
      <c r="O201" s="47"/>
    </row>
    <row r="202" spans="1:17" x14ac:dyDescent="0.35">
      <c r="H202" s="48">
        <f>+H201+H200-H197</f>
        <v>0</v>
      </c>
      <c r="M202" s="48">
        <f>+M201+M200-M197</f>
        <v>0</v>
      </c>
    </row>
    <row r="203" spans="1:17" x14ac:dyDescent="0.35">
      <c r="M203" s="22"/>
    </row>
    <row r="204" spans="1:17" x14ac:dyDescent="0.35">
      <c r="H204" s="24"/>
    </row>
  </sheetData>
  <autoFilter ref="A3:Q195" xr:uid="{A032DF4B-9307-48BF-8EE6-DDA92E836683}"/>
  <mergeCells count="18">
    <mergeCell ref="F199:H199"/>
    <mergeCell ref="K199:M199"/>
    <mergeCell ref="F200:G200"/>
    <mergeCell ref="K200:L200"/>
    <mergeCell ref="F201:G201"/>
    <mergeCell ref="K201:L201"/>
    <mergeCell ref="O2:O3"/>
    <mergeCell ref="B2:C2"/>
    <mergeCell ref="D2:E2"/>
    <mergeCell ref="F2:F3"/>
    <mergeCell ref="G2:G3"/>
    <mergeCell ref="H2:H3"/>
    <mergeCell ref="I2:I3"/>
    <mergeCell ref="J2:J3"/>
    <mergeCell ref="K2:K3"/>
    <mergeCell ref="L2:L3"/>
    <mergeCell ref="M2:M3"/>
    <mergeCell ref="N2:N3"/>
  </mergeCells>
  <phoneticPr fontId="13" type="noConversion"/>
  <pageMargins left="0.70866141732283472" right="0.70866141732283472" top="0.74803149606299213" bottom="0.74803149606299213" header="0.31496062992125984" footer="0.31496062992125984"/>
  <pageSetup paperSize="9" scale="52" fitToHeight="0" orientation="landscape" r:id="rId1"/>
  <headerFooter>
    <oddHeader>&amp;C3. sz. melléklet
Bérbeadás bevételi terv</oddHeader>
  </headerFooter>
  <colBreaks count="1" manualBreakCount="1">
    <brk id="15" max="1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3. sz. m. Bevételi terv 2024</vt:lpstr>
      <vt:lpstr>'3. sz. m. Bevételi terv 2024'!Nyomtatási_cím</vt:lpstr>
      <vt:lpstr>'3. sz. m. Bevételi terv 2024'!Nyomtatási_terület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Fodor Zsolt</dc:creator>
  <cp:lastModifiedBy>Dékány Andrea dr.</cp:lastModifiedBy>
  <cp:lastPrinted>2018-10-17T13:36:10Z</cp:lastPrinted>
  <dcterms:created xsi:type="dcterms:W3CDTF">2018-10-17T09:54:44Z</dcterms:created>
  <dcterms:modified xsi:type="dcterms:W3CDTF">2024-02-02T09:14:21Z</dcterms:modified>
</cp:coreProperties>
</file>